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1280" windowHeight="6165" tabRatio="908"/>
  </bookViews>
  <sheets>
    <sheet name="Základná škola" sheetId="29" r:id="rId1"/>
    <sheet name="skola 2013,2014,2015" sheetId="20" state="hidden" r:id="rId2"/>
    <sheet name="obec prijmy " sheetId="17" r:id="rId3"/>
    <sheet name="finančné operácie výdavkové" sheetId="26" r:id="rId4"/>
    <sheet name="PR1" sheetId="3" r:id="rId5"/>
    <sheet name="PR2" sheetId="4" r:id="rId6"/>
    <sheet name="PR3" sheetId="5" r:id="rId7"/>
    <sheet name="PR4" sheetId="6" r:id="rId8"/>
    <sheet name="PR5" sheetId="7" r:id="rId9"/>
    <sheet name="PR6" sheetId="8" r:id="rId10"/>
    <sheet name="PR7" sheetId="9" r:id="rId11"/>
    <sheet name="PR8" sheetId="24" r:id="rId12"/>
    <sheet name="PR9" sheetId="10" r:id="rId13"/>
    <sheet name="PR10" sheetId="11" r:id="rId14"/>
    <sheet name="PR11" sheetId="12" r:id="rId15"/>
    <sheet name="PR12" sheetId="13" r:id="rId16"/>
    <sheet name="PR13" sheetId="18" r:id="rId17"/>
    <sheet name="PR14" sheetId="15" r:id="rId18"/>
    <sheet name="SUMÁR" sheetId="16" r:id="rId19"/>
    <sheet name="zostatok účty " sheetId="27" state="hidden" r:id="rId20"/>
  </sheets>
  <definedNames>
    <definedName name="_xlnm.Print_Titles" localSheetId="6">'PR3'!$1:$5</definedName>
    <definedName name="_xlnm.Print_Titles" localSheetId="18">SUMÁR!$1:$5</definedName>
    <definedName name="_xlnm.Print_Titles" localSheetId="0">'Základná škola'!$1:$3</definedName>
  </definedNames>
  <calcPr calcId="145621"/>
</workbook>
</file>

<file path=xl/calcChain.xml><?xml version="1.0" encoding="utf-8"?>
<calcChain xmlns="http://schemas.openxmlformats.org/spreadsheetml/2006/main">
  <c r="K202" i="29" l="1"/>
  <c r="F206" i="29" s="1"/>
  <c r="J202" i="29"/>
  <c r="I202" i="29"/>
  <c r="H202" i="29"/>
  <c r="G202" i="29"/>
  <c r="L201" i="29"/>
  <c r="M201" i="29" s="1"/>
  <c r="L200" i="29"/>
  <c r="M200" i="29" s="1"/>
  <c r="L199" i="29"/>
  <c r="M199" i="29" s="1"/>
  <c r="L198" i="29"/>
  <c r="M198" i="29" s="1"/>
  <c r="L197" i="29"/>
  <c r="M197" i="29" s="1"/>
  <c r="L196" i="29"/>
  <c r="M196" i="29" s="1"/>
  <c r="L195" i="29"/>
  <c r="M195" i="29" s="1"/>
  <c r="L194" i="29"/>
  <c r="M194" i="29" s="1"/>
  <c r="L193" i="29"/>
  <c r="L202" i="29" s="1"/>
  <c r="K190" i="29"/>
  <c r="J190" i="29"/>
  <c r="I190" i="29"/>
  <c r="H190" i="29"/>
  <c r="G190" i="29"/>
  <c r="L189" i="29"/>
  <c r="M189" i="29" s="1"/>
  <c r="L188" i="29"/>
  <c r="M188" i="29" s="1"/>
  <c r="L187" i="29"/>
  <c r="M187" i="29" s="1"/>
  <c r="L186" i="29"/>
  <c r="M186" i="29" s="1"/>
  <c r="L185" i="29"/>
  <c r="M185" i="29" s="1"/>
  <c r="L184" i="29"/>
  <c r="M184" i="29" s="1"/>
  <c r="L183" i="29"/>
  <c r="M183" i="29" s="1"/>
  <c r="L182" i="29"/>
  <c r="L181" i="29"/>
  <c r="K181" i="29"/>
  <c r="J181" i="29"/>
  <c r="I181" i="29"/>
  <c r="H181" i="29"/>
  <c r="G181" i="29"/>
  <c r="M180" i="29"/>
  <c r="L180" i="29"/>
  <c r="M179" i="29"/>
  <c r="L179" i="29"/>
  <c r="M178" i="29"/>
  <c r="L178" i="29"/>
  <c r="M177" i="29"/>
  <c r="L177" i="29"/>
  <c r="M176" i="29"/>
  <c r="L176" i="29"/>
  <c r="M175" i="29"/>
  <c r="L175" i="29"/>
  <c r="M174" i="29"/>
  <c r="L174" i="29"/>
  <c r="M173" i="29"/>
  <c r="L173" i="29"/>
  <c r="M172" i="29"/>
  <c r="L172" i="29"/>
  <c r="M171" i="29"/>
  <c r="L171" i="29"/>
  <c r="M170" i="29"/>
  <c r="L170" i="29"/>
  <c r="M169" i="29"/>
  <c r="L169" i="29"/>
  <c r="M168" i="29"/>
  <c r="L168" i="29"/>
  <c r="M167" i="29"/>
  <c r="L167" i="29"/>
  <c r="M166" i="29"/>
  <c r="L166" i="29"/>
  <c r="M165" i="29"/>
  <c r="L165" i="29"/>
  <c r="M164" i="29"/>
  <c r="L164" i="29"/>
  <c r="M163" i="29"/>
  <c r="L163" i="29"/>
  <c r="M162" i="29"/>
  <c r="L162" i="29"/>
  <c r="M161" i="29"/>
  <c r="L161" i="29"/>
  <c r="M160" i="29"/>
  <c r="L160" i="29"/>
  <c r="M159" i="29"/>
  <c r="L159" i="29"/>
  <c r="M158" i="29"/>
  <c r="L158" i="29"/>
  <c r="M157" i="29"/>
  <c r="L157" i="29"/>
  <c r="M156" i="29"/>
  <c r="M181" i="29" s="1"/>
  <c r="L156" i="29"/>
  <c r="K154" i="29"/>
  <c r="J154" i="29"/>
  <c r="I154" i="29"/>
  <c r="H154" i="29"/>
  <c r="G154" i="29"/>
  <c r="L153" i="29"/>
  <c r="M153" i="29" s="1"/>
  <c r="L152" i="29"/>
  <c r="M152" i="29" s="1"/>
  <c r="L151" i="29"/>
  <c r="M151" i="29" s="1"/>
  <c r="L150" i="29"/>
  <c r="M150" i="29" s="1"/>
  <c r="L149" i="29"/>
  <c r="M149" i="29" s="1"/>
  <c r="L148" i="29"/>
  <c r="M148" i="29" s="1"/>
  <c r="L147" i="29"/>
  <c r="M147" i="29" s="1"/>
  <c r="L146" i="29"/>
  <c r="M146" i="29" s="1"/>
  <c r="L145" i="29"/>
  <c r="M145" i="29" s="1"/>
  <c r="L144" i="29"/>
  <c r="M144" i="29" s="1"/>
  <c r="L143" i="29"/>
  <c r="M143" i="29" s="1"/>
  <c r="L142" i="29"/>
  <c r="M142" i="29" s="1"/>
  <c r="L141" i="29"/>
  <c r="M141" i="29" s="1"/>
  <c r="L140" i="29"/>
  <c r="M140" i="29" s="1"/>
  <c r="L139" i="29"/>
  <c r="M139" i="29" s="1"/>
  <c r="L138" i="29"/>
  <c r="M138" i="29" s="1"/>
  <c r="L137" i="29"/>
  <c r="M137" i="29" s="1"/>
  <c r="L136" i="29"/>
  <c r="M136" i="29" s="1"/>
  <c r="L135" i="29"/>
  <c r="M135" i="29" s="1"/>
  <c r="L134" i="29"/>
  <c r="M134" i="29" s="1"/>
  <c r="L133" i="29"/>
  <c r="L132" i="29"/>
  <c r="M132" i="29" s="1"/>
  <c r="K130" i="29"/>
  <c r="J130" i="29"/>
  <c r="I130" i="29"/>
  <c r="H130" i="29"/>
  <c r="G130" i="29"/>
  <c r="M129" i="29"/>
  <c r="L129" i="29"/>
  <c r="M128" i="29"/>
  <c r="L128" i="29"/>
  <c r="M127" i="29"/>
  <c r="L127" i="29"/>
  <c r="M126" i="29"/>
  <c r="L126" i="29"/>
  <c r="M125" i="29"/>
  <c r="L125" i="29"/>
  <c r="M124" i="29"/>
  <c r="L124" i="29"/>
  <c r="M123" i="29"/>
  <c r="L123" i="29"/>
  <c r="M122" i="29"/>
  <c r="L122" i="29"/>
  <c r="M121" i="29"/>
  <c r="L121" i="29"/>
  <c r="M120" i="29"/>
  <c r="L120" i="29"/>
  <c r="M119" i="29"/>
  <c r="L119" i="29"/>
  <c r="M118" i="29"/>
  <c r="L117" i="29"/>
  <c r="M117" i="29" s="1"/>
  <c r="L116" i="29"/>
  <c r="M116" i="29" s="1"/>
  <c r="L115" i="29"/>
  <c r="M115" i="29" s="1"/>
  <c r="L113" i="29"/>
  <c r="K113" i="29"/>
  <c r="J113" i="29"/>
  <c r="I113" i="29"/>
  <c r="H113" i="29"/>
  <c r="G113" i="29"/>
  <c r="M112" i="29"/>
  <c r="L112" i="29"/>
  <c r="M111" i="29"/>
  <c r="L111" i="29"/>
  <c r="M110" i="29"/>
  <c r="L110" i="29"/>
  <c r="M109" i="29"/>
  <c r="L109" i="29"/>
  <c r="M108" i="29"/>
  <c r="L108" i="29"/>
  <c r="M107" i="29"/>
  <c r="L107" i="29"/>
  <c r="M106" i="29"/>
  <c r="M113" i="29" s="1"/>
  <c r="L106" i="29"/>
  <c r="M105" i="29"/>
  <c r="L105" i="29"/>
  <c r="M104" i="29"/>
  <c r="L104" i="29"/>
  <c r="M103" i="29"/>
  <c r="L103" i="29"/>
  <c r="M102" i="29"/>
  <c r="L102" i="29"/>
  <c r="M101" i="29"/>
  <c r="L101" i="29"/>
  <c r="M100" i="29"/>
  <c r="L100" i="29"/>
  <c r="M99" i="29"/>
  <c r="L99" i="29"/>
  <c r="M98" i="29"/>
  <c r="L98" i="29"/>
  <c r="M97" i="29"/>
  <c r="L97" i="29"/>
  <c r="M96" i="29"/>
  <c r="L96" i="29"/>
  <c r="M95" i="29"/>
  <c r="L95" i="29"/>
  <c r="M94" i="29"/>
  <c r="L94" i="29"/>
  <c r="M93" i="29"/>
  <c r="L93" i="29"/>
  <c r="M92" i="29"/>
  <c r="L92" i="29"/>
  <c r="M91" i="29"/>
  <c r="M130" i="29" s="1"/>
  <c r="L91" i="29"/>
  <c r="L88" i="29"/>
  <c r="M88" i="29" s="1"/>
  <c r="L87" i="29"/>
  <c r="M87" i="29" s="1"/>
  <c r="L86" i="29"/>
  <c r="M86" i="29" s="1"/>
  <c r="K85" i="29"/>
  <c r="J85" i="29"/>
  <c r="I85" i="29"/>
  <c r="H85" i="29"/>
  <c r="G85" i="29"/>
  <c r="L84" i="29"/>
  <c r="M84" i="29" s="1"/>
  <c r="L83" i="29"/>
  <c r="M83" i="29" s="1"/>
  <c r="L82" i="29"/>
  <c r="M82" i="29" s="1"/>
  <c r="L81" i="29"/>
  <c r="M81" i="29" s="1"/>
  <c r="L80" i="29"/>
  <c r="M80" i="29" s="1"/>
  <c r="L79" i="29"/>
  <c r="M79" i="29" s="1"/>
  <c r="L78" i="29"/>
  <c r="M78" i="29" s="1"/>
  <c r="L77" i="29"/>
  <c r="M77" i="29" s="1"/>
  <c r="L76" i="29"/>
  <c r="M76" i="29" s="1"/>
  <c r="L75" i="29"/>
  <c r="M75" i="29" s="1"/>
  <c r="L74" i="29"/>
  <c r="M74" i="29" s="1"/>
  <c r="L73" i="29"/>
  <c r="M73" i="29" s="1"/>
  <c r="L72" i="29"/>
  <c r="M72" i="29" s="1"/>
  <c r="L71" i="29"/>
  <c r="L85" i="29" s="1"/>
  <c r="K70" i="29"/>
  <c r="J70" i="29"/>
  <c r="I70" i="29"/>
  <c r="H70" i="29"/>
  <c r="G70" i="29"/>
  <c r="L69" i="29"/>
  <c r="M69" i="29" s="1"/>
  <c r="L68" i="29"/>
  <c r="M68" i="29" s="1"/>
  <c r="L67" i="29"/>
  <c r="M67" i="29" s="1"/>
  <c r="L66" i="29"/>
  <c r="M66" i="29" s="1"/>
  <c r="L65" i="29"/>
  <c r="M65" i="29" s="1"/>
  <c r="L64" i="29"/>
  <c r="M64" i="29" s="1"/>
  <c r="L63" i="29"/>
  <c r="M63" i="29" s="1"/>
  <c r="L62" i="29"/>
  <c r="M62" i="29" s="1"/>
  <c r="L61" i="29"/>
  <c r="K60" i="29"/>
  <c r="J60" i="29"/>
  <c r="J89" i="29" s="1"/>
  <c r="J191" i="29" s="1"/>
  <c r="I60" i="29"/>
  <c r="H60" i="29"/>
  <c r="H89" i="29" s="1"/>
  <c r="H191" i="29" s="1"/>
  <c r="G60" i="29"/>
  <c r="M59" i="29"/>
  <c r="L59" i="29"/>
  <c r="M58" i="29"/>
  <c r="L58" i="29"/>
  <c r="M57" i="29"/>
  <c r="L57" i="29"/>
  <c r="M56" i="29"/>
  <c r="L56" i="29"/>
  <c r="M55" i="29"/>
  <c r="L55" i="29"/>
  <c r="M54" i="29"/>
  <c r="L54" i="29"/>
  <c r="M53" i="29"/>
  <c r="L53" i="29"/>
  <c r="M52" i="29"/>
  <c r="L52" i="29"/>
  <c r="M51" i="29"/>
  <c r="L51" i="29"/>
  <c r="M50" i="29"/>
  <c r="L50" i="29"/>
  <c r="M49" i="29"/>
  <c r="L49" i="29"/>
  <c r="M48" i="29"/>
  <c r="L48" i="29"/>
  <c r="M47" i="29"/>
  <c r="L47" i="29"/>
  <c r="M46" i="29"/>
  <c r="L46" i="29"/>
  <c r="M45" i="29"/>
  <c r="L45" i="29"/>
  <c r="M44" i="29"/>
  <c r="L44" i="29"/>
  <c r="M43" i="29"/>
  <c r="L43" i="29"/>
  <c r="M42" i="29"/>
  <c r="L42" i="29"/>
  <c r="M41" i="29"/>
  <c r="L41" i="29"/>
  <c r="M40" i="29"/>
  <c r="L40" i="29"/>
  <c r="M39" i="29"/>
  <c r="L39" i="29"/>
  <c r="M38" i="29"/>
  <c r="L38" i="29"/>
  <c r="M37" i="29"/>
  <c r="L37" i="29"/>
  <c r="M36" i="29"/>
  <c r="L36" i="29"/>
  <c r="M35" i="29"/>
  <c r="L34" i="29"/>
  <c r="M34" i="29" s="1"/>
  <c r="L33" i="29"/>
  <c r="M33" i="29" s="1"/>
  <c r="L32" i="29"/>
  <c r="M32" i="29" s="1"/>
  <c r="L31" i="29"/>
  <c r="M31" i="29" s="1"/>
  <c r="L30" i="29"/>
  <c r="M30" i="29" s="1"/>
  <c r="L29" i="29"/>
  <c r="M29" i="29" s="1"/>
  <c r="L28" i="29"/>
  <c r="M28" i="29" s="1"/>
  <c r="L27" i="29"/>
  <c r="M27" i="29" s="1"/>
  <c r="L26" i="29"/>
  <c r="M26" i="29" s="1"/>
  <c r="L25" i="29"/>
  <c r="M25" i="29" s="1"/>
  <c r="L24" i="29"/>
  <c r="M24" i="29" s="1"/>
  <c r="L23" i="29"/>
  <c r="M23" i="29" s="1"/>
  <c r="L22" i="29"/>
  <c r="M22" i="29" s="1"/>
  <c r="L21" i="29"/>
  <c r="M21" i="29" s="1"/>
  <c r="L20" i="29"/>
  <c r="M20" i="29" s="1"/>
  <c r="L19" i="29"/>
  <c r="M19" i="29" s="1"/>
  <c r="L18" i="29"/>
  <c r="M18" i="29" s="1"/>
  <c r="L17" i="29"/>
  <c r="M17" i="29" s="1"/>
  <c r="L16" i="29"/>
  <c r="M16" i="29" s="1"/>
  <c r="L15" i="29"/>
  <c r="M15" i="29" s="1"/>
  <c r="L14" i="29"/>
  <c r="M14" i="29" s="1"/>
  <c r="L13" i="29"/>
  <c r="M13" i="29" s="1"/>
  <c r="L12" i="29"/>
  <c r="M12" i="29" s="1"/>
  <c r="L11" i="29"/>
  <c r="M11" i="29" s="1"/>
  <c r="L10" i="29"/>
  <c r="M10" i="29" s="1"/>
  <c r="L9" i="29"/>
  <c r="M9" i="29" s="1"/>
  <c r="L8" i="29"/>
  <c r="M8" i="29" s="1"/>
  <c r="L7" i="29"/>
  <c r="M7" i="29" s="1"/>
  <c r="L6" i="29"/>
  <c r="M6" i="29" s="1"/>
  <c r="M60" i="29" l="1"/>
  <c r="M89" i="29" s="1"/>
  <c r="G89" i="29"/>
  <c r="G191" i="29" s="1"/>
  <c r="I89" i="29"/>
  <c r="I191" i="29" s="1"/>
  <c r="K89" i="29"/>
  <c r="M71" i="29"/>
  <c r="M85" i="29" s="1"/>
  <c r="L206" i="29"/>
  <c r="L190" i="29"/>
  <c r="L205" i="29"/>
  <c r="M205" i="29" s="1"/>
  <c r="K191" i="29"/>
  <c r="H23" i="16" s="1"/>
  <c r="L60" i="29"/>
  <c r="L130" i="29"/>
  <c r="L208" i="29"/>
  <c r="F208" i="29"/>
  <c r="K206" i="29"/>
  <c r="M206" i="29" s="1"/>
  <c r="F209" i="29" s="1"/>
  <c r="L70" i="29"/>
  <c r="M61" i="29"/>
  <c r="M70" i="29" s="1"/>
  <c r="L154" i="29"/>
  <c r="M133" i="29"/>
  <c r="M154" i="29" s="1"/>
  <c r="M182" i="29"/>
  <c r="M190" i="29" s="1"/>
  <c r="M193" i="29"/>
  <c r="M202" i="29" s="1"/>
  <c r="M191" i="29" l="1"/>
  <c r="L89" i="29"/>
  <c r="L191" i="29" s="1"/>
  <c r="A56" i="5" l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J23" i="6"/>
  <c r="J25" i="6"/>
  <c r="J26" i="6"/>
  <c r="J27" i="6"/>
  <c r="J29" i="6"/>
  <c r="G64" i="17"/>
  <c r="K6" i="26"/>
  <c r="L8" i="10"/>
  <c r="L19" i="10"/>
  <c r="D98" i="17"/>
  <c r="E98" i="17"/>
  <c r="F98" i="17"/>
  <c r="G98" i="17"/>
  <c r="H8" i="16" s="1"/>
  <c r="H98" i="17"/>
  <c r="I98" i="17"/>
  <c r="C98" i="17"/>
  <c r="G6" i="18"/>
  <c r="H6" i="18"/>
  <c r="I6" i="18"/>
  <c r="J6" i="18"/>
  <c r="K6" i="18"/>
  <c r="L6" i="18"/>
  <c r="G33" i="13"/>
  <c r="H33" i="13"/>
  <c r="I33" i="13"/>
  <c r="G6" i="13"/>
  <c r="H6" i="13"/>
  <c r="I6" i="13"/>
  <c r="J6" i="13"/>
  <c r="G27" i="13"/>
  <c r="H27" i="13"/>
  <c r="I27" i="13"/>
  <c r="J27" i="13"/>
  <c r="G11" i="13"/>
  <c r="H11" i="13"/>
  <c r="I11" i="13"/>
  <c r="J11" i="13"/>
  <c r="K11" i="13"/>
  <c r="L11" i="13"/>
  <c r="J25" i="13"/>
  <c r="K25" i="13" s="1"/>
  <c r="L25" i="13" s="1"/>
  <c r="F33" i="12"/>
  <c r="G33" i="12"/>
  <c r="H33" i="12"/>
  <c r="H28" i="12"/>
  <c r="I28" i="12"/>
  <c r="J28" i="12"/>
  <c r="F28" i="12"/>
  <c r="G28" i="12"/>
  <c r="A11" i="11"/>
  <c r="A12" i="11" s="1"/>
  <c r="A13" i="11" s="1"/>
  <c r="A14" i="11" s="1"/>
  <c r="F10" i="11"/>
  <c r="G29" i="10"/>
  <c r="H29" i="10"/>
  <c r="I29" i="10"/>
  <c r="G14" i="10"/>
  <c r="H14" i="10"/>
  <c r="I14" i="10"/>
  <c r="G6" i="24"/>
  <c r="H6" i="24"/>
  <c r="I6" i="24"/>
  <c r="J6" i="24"/>
  <c r="G6" i="8"/>
  <c r="H6" i="8"/>
  <c r="I6" i="8"/>
  <c r="J6" i="8"/>
  <c r="F6" i="8"/>
  <c r="G6" i="7"/>
  <c r="H6" i="7"/>
  <c r="I6" i="7"/>
  <c r="J6" i="7"/>
  <c r="E23" i="16"/>
  <c r="G23" i="16"/>
  <c r="J33" i="13" l="1"/>
  <c r="D23" i="16"/>
  <c r="F23" i="16"/>
  <c r="I23" i="16"/>
  <c r="J23" i="16" l="1"/>
  <c r="G84" i="5" l="1"/>
  <c r="G88" i="5" s="1"/>
  <c r="E34" i="16" s="1"/>
  <c r="H84" i="5"/>
  <c r="H88" i="5" s="1"/>
  <c r="F34" i="16" s="1"/>
  <c r="I84" i="5"/>
  <c r="I88" i="5" s="1"/>
  <c r="G34" i="16" s="1"/>
  <c r="F84" i="5"/>
  <c r="A84" i="5"/>
  <c r="A85" i="5" s="1"/>
  <c r="J84" i="5"/>
  <c r="J88" i="5" s="1"/>
  <c r="H34" i="16" s="1"/>
  <c r="H40" i="3"/>
  <c r="I40" i="3"/>
  <c r="J40" i="3"/>
  <c r="K40" i="3"/>
  <c r="L40" i="3"/>
  <c r="K16" i="5" l="1"/>
  <c r="L16" i="5" s="1"/>
  <c r="E42" i="16" l="1"/>
  <c r="F42" i="16"/>
  <c r="H42" i="16"/>
  <c r="I42" i="16"/>
  <c r="J42" i="16"/>
  <c r="D42" i="16"/>
  <c r="J41" i="12"/>
  <c r="K41" i="12" s="1"/>
  <c r="A41" i="12"/>
  <c r="J40" i="12"/>
  <c r="J44" i="12" s="1"/>
  <c r="I40" i="12"/>
  <c r="I44" i="12" s="1"/>
  <c r="G42" i="16" s="1"/>
  <c r="H40" i="12"/>
  <c r="H44" i="12" s="1"/>
  <c r="G40" i="12"/>
  <c r="G44" i="12" s="1"/>
  <c r="F40" i="12"/>
  <c r="F44" i="12" s="1"/>
  <c r="J21" i="10"/>
  <c r="K21" i="10" s="1"/>
  <c r="L21" i="10" s="1"/>
  <c r="K20" i="10"/>
  <c r="L20" i="10" s="1"/>
  <c r="J20" i="10"/>
  <c r="J17" i="10"/>
  <c r="K17" i="10" s="1"/>
  <c r="L17" i="10" s="1"/>
  <c r="J16" i="10"/>
  <c r="K16" i="10" s="1"/>
  <c r="L16" i="10" s="1"/>
  <c r="J15" i="10"/>
  <c r="K15" i="10" s="1"/>
  <c r="F14" i="10"/>
  <c r="K40" i="12" l="1"/>
  <c r="L41" i="12"/>
  <c r="L15" i="10"/>
  <c r="G65" i="17"/>
  <c r="F8" i="16"/>
  <c r="K44" i="12" l="1"/>
  <c r="L40" i="12"/>
  <c r="L44" i="12" s="1"/>
  <c r="F6" i="7"/>
  <c r="J26" i="13" l="1"/>
  <c r="K26" i="13" s="1"/>
  <c r="L26" i="13" s="1"/>
  <c r="F36" i="10"/>
  <c r="F38" i="10"/>
  <c r="G36" i="10"/>
  <c r="H36" i="10"/>
  <c r="I36" i="10"/>
  <c r="G38" i="10"/>
  <c r="H38" i="10"/>
  <c r="H44" i="10" s="1"/>
  <c r="I38" i="10"/>
  <c r="J38" i="10"/>
  <c r="K38" i="10"/>
  <c r="L38" i="10"/>
  <c r="J7" i="8"/>
  <c r="K7" i="8" s="1"/>
  <c r="L7" i="8" s="1"/>
  <c r="I44" i="10" l="1"/>
  <c r="G44" i="10"/>
  <c r="J18" i="10"/>
  <c r="K18" i="10" l="1"/>
  <c r="F23" i="15"/>
  <c r="G23" i="15"/>
  <c r="H23" i="15"/>
  <c r="I23" i="15"/>
  <c r="A25" i="15"/>
  <c r="A26" i="15" s="1"/>
  <c r="K25" i="15"/>
  <c r="L25" i="15" s="1"/>
  <c r="L23" i="15" s="1"/>
  <c r="J23" i="15"/>
  <c r="A11" i="18"/>
  <c r="A12" i="18" s="1"/>
  <c r="A13" i="18" s="1"/>
  <c r="A14" i="18" s="1"/>
  <c r="A15" i="18" s="1"/>
  <c r="A16" i="18" s="1"/>
  <c r="A17" i="18" s="1"/>
  <c r="A18" i="18" s="1"/>
  <c r="K17" i="18"/>
  <c r="L17" i="18" s="1"/>
  <c r="K11" i="18"/>
  <c r="L11" i="18" s="1"/>
  <c r="J26" i="10"/>
  <c r="K26" i="10" s="1"/>
  <c r="L26" i="10" s="1"/>
  <c r="K25" i="10"/>
  <c r="L25" i="10" s="1"/>
  <c r="J23" i="10"/>
  <c r="K23" i="10" s="1"/>
  <c r="L23" i="10" s="1"/>
  <c r="J22" i="10"/>
  <c r="K22" i="10" s="1"/>
  <c r="L22" i="10" s="1"/>
  <c r="J13" i="10"/>
  <c r="K13" i="10" s="1"/>
  <c r="L13" i="10" s="1"/>
  <c r="K12" i="10"/>
  <c r="L12" i="10" s="1"/>
  <c r="K11" i="10"/>
  <c r="L11" i="10" s="1"/>
  <c r="K10" i="10"/>
  <c r="L10" i="10" s="1"/>
  <c r="A9" i="24"/>
  <c r="A10" i="24"/>
  <c r="A11" i="24" s="1"/>
  <c r="A12" i="24" s="1"/>
  <c r="A13" i="24" s="1"/>
  <c r="A14" i="24" s="1"/>
  <c r="K14" i="24"/>
  <c r="L14" i="24" s="1"/>
  <c r="K12" i="24"/>
  <c r="L12" i="24" s="1"/>
  <c r="K11" i="24"/>
  <c r="L11" i="24" s="1"/>
  <c r="K10" i="24"/>
  <c r="L10" i="24" s="1"/>
  <c r="K9" i="24"/>
  <c r="L9" i="24" s="1"/>
  <c r="F6" i="9"/>
  <c r="G6" i="9"/>
  <c r="H6" i="9"/>
  <c r="I6" i="9"/>
  <c r="J6" i="9"/>
  <c r="F6" i="6"/>
  <c r="G6" i="6"/>
  <c r="H6" i="6"/>
  <c r="I6" i="6"/>
  <c r="K19" i="6"/>
  <c r="L19" i="6" s="1"/>
  <c r="J19" i="6"/>
  <c r="K35" i="6"/>
  <c r="L35" i="6" s="1"/>
  <c r="F60" i="5"/>
  <c r="G60" i="5"/>
  <c r="H60" i="5"/>
  <c r="I60" i="5"/>
  <c r="F63" i="5"/>
  <c r="G63" i="5"/>
  <c r="H63" i="5"/>
  <c r="I63" i="5"/>
  <c r="F66" i="5"/>
  <c r="G66" i="5"/>
  <c r="H66" i="5"/>
  <c r="I66" i="5"/>
  <c r="J53" i="5"/>
  <c r="K53" i="5" s="1"/>
  <c r="L53" i="5" s="1"/>
  <c r="J51" i="5"/>
  <c r="K51" i="5" s="1"/>
  <c r="L51" i="5" s="1"/>
  <c r="J50" i="5"/>
  <c r="K50" i="5" s="1"/>
  <c r="L50" i="5" s="1"/>
  <c r="J49" i="5"/>
  <c r="K49" i="5" s="1"/>
  <c r="L49" i="5" s="1"/>
  <c r="J48" i="5"/>
  <c r="K48" i="5" s="1"/>
  <c r="L48" i="5" s="1"/>
  <c r="J47" i="5"/>
  <c r="K47" i="5" s="1"/>
  <c r="L47" i="5" s="1"/>
  <c r="J44" i="5"/>
  <c r="K44" i="5" s="1"/>
  <c r="L44" i="5" s="1"/>
  <c r="J43" i="5"/>
  <c r="K43" i="5" s="1"/>
  <c r="L43" i="5" s="1"/>
  <c r="J42" i="5"/>
  <c r="K42" i="5" s="1"/>
  <c r="L42" i="5" s="1"/>
  <c r="J41" i="5"/>
  <c r="K41" i="5" s="1"/>
  <c r="L41" i="5" s="1"/>
  <c r="J40" i="5"/>
  <c r="K40" i="5" s="1"/>
  <c r="L40" i="5" s="1"/>
  <c r="J39" i="5"/>
  <c r="K39" i="5" s="1"/>
  <c r="L39" i="5" s="1"/>
  <c r="J38" i="5"/>
  <c r="K38" i="5" s="1"/>
  <c r="L38" i="5" s="1"/>
  <c r="J37" i="5"/>
  <c r="K37" i="5" s="1"/>
  <c r="L37" i="5" s="1"/>
  <c r="J36" i="5"/>
  <c r="K36" i="5" s="1"/>
  <c r="L36" i="5" s="1"/>
  <c r="K34" i="5"/>
  <c r="L34" i="5" s="1"/>
  <c r="J33" i="5"/>
  <c r="K33" i="5" s="1"/>
  <c r="L33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6" i="5"/>
  <c r="L26" i="5" s="1"/>
  <c r="K25" i="5"/>
  <c r="L25" i="5" s="1"/>
  <c r="L24" i="5"/>
  <c r="K23" i="5"/>
  <c r="L23" i="5" s="1"/>
  <c r="K22" i="5"/>
  <c r="L22" i="5" s="1"/>
  <c r="K20" i="5"/>
  <c r="L20" i="5" s="1"/>
  <c r="K19" i="5"/>
  <c r="L19" i="5" s="1"/>
  <c r="K75" i="5"/>
  <c r="L75" i="5" s="1"/>
  <c r="K74" i="5"/>
  <c r="L74" i="5" s="1"/>
  <c r="K73" i="5"/>
  <c r="L73" i="5" s="1"/>
  <c r="K72" i="5"/>
  <c r="L72" i="5" s="1"/>
  <c r="K71" i="5"/>
  <c r="L71" i="5" s="1"/>
  <c r="K70" i="5"/>
  <c r="L70" i="5" s="1"/>
  <c r="K69" i="5"/>
  <c r="L69" i="5" s="1"/>
  <c r="K68" i="5"/>
  <c r="K67" i="5"/>
  <c r="L67" i="5" s="1"/>
  <c r="K65" i="5"/>
  <c r="L65" i="5" s="1"/>
  <c r="L64" i="5"/>
  <c r="K62" i="5"/>
  <c r="L62" i="5" s="1"/>
  <c r="J61" i="5"/>
  <c r="K61" i="5" s="1"/>
  <c r="L61" i="5" s="1"/>
  <c r="J59" i="5"/>
  <c r="K59" i="5" s="1"/>
  <c r="L59" i="5" s="1"/>
  <c r="K85" i="5"/>
  <c r="J58" i="5"/>
  <c r="K58" i="5" s="1"/>
  <c r="L58" i="5" s="1"/>
  <c r="J57" i="5"/>
  <c r="K57" i="5" s="1"/>
  <c r="L57" i="5" s="1"/>
  <c r="J56" i="5"/>
  <c r="K56" i="5" s="1"/>
  <c r="L56" i="5" s="1"/>
  <c r="J55" i="5"/>
  <c r="K55" i="5" s="1"/>
  <c r="L55" i="5" s="1"/>
  <c r="G18" i="5"/>
  <c r="H18" i="5"/>
  <c r="I18" i="5"/>
  <c r="F18" i="5"/>
  <c r="K27" i="3"/>
  <c r="L27" i="3" s="1"/>
  <c r="H25" i="3"/>
  <c r="I25" i="3"/>
  <c r="F25" i="3"/>
  <c r="G25" i="3"/>
  <c r="J14" i="10" l="1"/>
  <c r="K14" i="10"/>
  <c r="L18" i="10"/>
  <c r="L14" i="10" s="1"/>
  <c r="L85" i="5"/>
  <c r="L84" i="5" s="1"/>
  <c r="L88" i="5" s="1"/>
  <c r="J34" i="16" s="1"/>
  <c r="K84" i="5"/>
  <c r="K88" i="5" s="1"/>
  <c r="I34" i="16" s="1"/>
  <c r="L60" i="5"/>
  <c r="J60" i="5"/>
  <c r="L63" i="5"/>
  <c r="K23" i="15"/>
  <c r="L68" i="5"/>
  <c r="K66" i="5"/>
  <c r="L66" i="5"/>
  <c r="K63" i="5"/>
  <c r="K60" i="5"/>
  <c r="K30" i="12"/>
  <c r="L30" i="12" s="1"/>
  <c r="D94" i="17" l="1"/>
  <c r="D99" i="17" s="1"/>
  <c r="E94" i="17"/>
  <c r="E99" i="17" s="1"/>
  <c r="F94" i="17"/>
  <c r="F99" i="17" s="1"/>
  <c r="G94" i="17"/>
  <c r="G99" i="17" s="1"/>
  <c r="D64" i="17"/>
  <c r="E64" i="17"/>
  <c r="F64" i="17"/>
  <c r="D56" i="17"/>
  <c r="E56" i="17"/>
  <c r="F56" i="17"/>
  <c r="G56" i="17"/>
  <c r="D54" i="17"/>
  <c r="E54" i="17"/>
  <c r="F54" i="17"/>
  <c r="G54" i="17"/>
  <c r="D40" i="17"/>
  <c r="E40" i="17"/>
  <c r="F40" i="17"/>
  <c r="D27" i="17"/>
  <c r="E27" i="17"/>
  <c r="F27" i="17"/>
  <c r="G27" i="17"/>
  <c r="D21" i="17"/>
  <c r="E21" i="17"/>
  <c r="F21" i="17"/>
  <c r="G21" i="17"/>
  <c r="D16" i="17"/>
  <c r="E16" i="17"/>
  <c r="F16" i="17"/>
  <c r="G16" i="17"/>
  <c r="C16" i="17"/>
  <c r="D11" i="17"/>
  <c r="D96" i="17" s="1"/>
  <c r="E11" i="17"/>
  <c r="E96" i="17" s="1"/>
  <c r="F11" i="17"/>
  <c r="F96" i="17" s="1"/>
  <c r="G11" i="17"/>
  <c r="G96" i="17" s="1"/>
  <c r="E85" i="17" l="1"/>
  <c r="E97" i="17" s="1"/>
  <c r="D85" i="17"/>
  <c r="D97" i="17" s="1"/>
  <c r="F85" i="17"/>
  <c r="F97" i="17" s="1"/>
  <c r="C11" i="17"/>
  <c r="H31" i="17" l="1"/>
  <c r="I31" i="17" s="1"/>
  <c r="H30" i="17"/>
  <c r="I30" i="17" s="1"/>
  <c r="H29" i="17"/>
  <c r="I29" i="17" s="1"/>
  <c r="H79" i="17"/>
  <c r="I79" i="17" s="1"/>
  <c r="H38" i="17"/>
  <c r="I38" i="17" s="1"/>
  <c r="H25" i="17"/>
  <c r="I25" i="17" s="1"/>
  <c r="H24" i="17"/>
  <c r="I24" i="17" s="1"/>
  <c r="J168" i="20" l="1"/>
  <c r="G168" i="20"/>
  <c r="H168" i="20"/>
  <c r="J159" i="20"/>
  <c r="G159" i="20"/>
  <c r="H159" i="20"/>
  <c r="J127" i="20"/>
  <c r="G127" i="20"/>
  <c r="H127" i="20"/>
  <c r="H116" i="20"/>
  <c r="J95" i="20"/>
  <c r="J116" i="20" s="1"/>
  <c r="G95" i="20"/>
  <c r="G116" i="20" s="1"/>
  <c r="H95" i="20"/>
  <c r="J72" i="20"/>
  <c r="G72" i="20"/>
  <c r="H72" i="20"/>
  <c r="G8" i="16"/>
  <c r="D8" i="16"/>
  <c r="H9" i="17"/>
  <c r="H8" i="17"/>
  <c r="I8" i="17" s="1"/>
  <c r="H6" i="17"/>
  <c r="I6" i="17" s="1"/>
  <c r="H5" i="17"/>
  <c r="I5" i="17" s="1"/>
  <c r="G9" i="16"/>
  <c r="G7" i="16"/>
  <c r="H89" i="17"/>
  <c r="H93" i="17"/>
  <c r="I93" i="17" s="1"/>
  <c r="H92" i="17"/>
  <c r="I92" i="17" s="1"/>
  <c r="H90" i="17"/>
  <c r="I90" i="17" s="1"/>
  <c r="H84" i="17"/>
  <c r="I84" i="17" s="1"/>
  <c r="H82" i="17"/>
  <c r="I82" i="17" s="1"/>
  <c r="H63" i="17"/>
  <c r="I63" i="17" s="1"/>
  <c r="H60" i="17"/>
  <c r="I60" i="17" s="1"/>
  <c r="H57" i="17"/>
  <c r="H56" i="17" s="1"/>
  <c r="H39" i="17"/>
  <c r="I39" i="17" s="1"/>
  <c r="H37" i="17"/>
  <c r="I37" i="17" s="1"/>
  <c r="C21" i="17"/>
  <c r="C27" i="17"/>
  <c r="C40" i="17"/>
  <c r="C54" i="17"/>
  <c r="C56" i="17"/>
  <c r="C64" i="17"/>
  <c r="C96" i="17"/>
  <c r="D9" i="16" s="1"/>
  <c r="J8" i="16"/>
  <c r="F6" i="15"/>
  <c r="F20" i="15"/>
  <c r="I20" i="15"/>
  <c r="I6" i="15"/>
  <c r="K13" i="18"/>
  <c r="L13" i="18" s="1"/>
  <c r="I21" i="18"/>
  <c r="G27" i="16" s="1"/>
  <c r="F6" i="18"/>
  <c r="F21" i="18" s="1"/>
  <c r="D27" i="16" s="1"/>
  <c r="L41" i="13"/>
  <c r="L45" i="13" s="1"/>
  <c r="J43" i="16" s="1"/>
  <c r="F6" i="13"/>
  <c r="F11" i="13"/>
  <c r="F27" i="13"/>
  <c r="F41" i="13"/>
  <c r="F45" i="13"/>
  <c r="D43" i="16" s="1"/>
  <c r="I41" i="13"/>
  <c r="I45" i="13" s="1"/>
  <c r="G43" i="16" s="1"/>
  <c r="F6" i="12"/>
  <c r="F8" i="12"/>
  <c r="F19" i="12"/>
  <c r="I19" i="12"/>
  <c r="I8" i="12"/>
  <c r="I6" i="12"/>
  <c r="I13" i="11"/>
  <c r="I10" i="11"/>
  <c r="I8" i="11"/>
  <c r="I6" i="11"/>
  <c r="F6" i="11"/>
  <c r="F8" i="11"/>
  <c r="F13" i="11"/>
  <c r="I6" i="10"/>
  <c r="I24" i="10"/>
  <c r="G40" i="16"/>
  <c r="F6" i="10"/>
  <c r="F24" i="10"/>
  <c r="I17" i="24"/>
  <c r="G21" i="16" s="1"/>
  <c r="F6" i="24"/>
  <c r="F17" i="24" s="1"/>
  <c r="D21" i="16" s="1"/>
  <c r="K11" i="26"/>
  <c r="L11" i="26" s="1"/>
  <c r="K10" i="26"/>
  <c r="L10" i="26" s="1"/>
  <c r="L6" i="26"/>
  <c r="F14" i="26"/>
  <c r="D50" i="16" s="1"/>
  <c r="I14" i="26"/>
  <c r="G50" i="16" s="1"/>
  <c r="F11" i="9"/>
  <c r="D20" i="16" s="1"/>
  <c r="I11" i="9"/>
  <c r="G20" i="16" s="1"/>
  <c r="I14" i="8"/>
  <c r="G19" i="16" s="1"/>
  <c r="F14" i="8"/>
  <c r="D19" i="16" s="1"/>
  <c r="I14" i="7"/>
  <c r="I17" i="7"/>
  <c r="F14" i="7"/>
  <c r="F17" i="7"/>
  <c r="I18" i="6"/>
  <c r="I20" i="6"/>
  <c r="I34" i="6"/>
  <c r="L18" i="6"/>
  <c r="F18" i="6"/>
  <c r="F20" i="6"/>
  <c r="F34" i="6"/>
  <c r="I6" i="5"/>
  <c r="I13" i="5"/>
  <c r="F6" i="5"/>
  <c r="F13" i="5"/>
  <c r="I6" i="4"/>
  <c r="I10" i="4" s="1"/>
  <c r="G15" i="16" s="1"/>
  <c r="L7" i="4"/>
  <c r="L6" i="4" s="1"/>
  <c r="L10" i="4" s="1"/>
  <c r="J15" i="16" s="1"/>
  <c r="F6" i="4"/>
  <c r="F10" i="4" s="1"/>
  <c r="D15" i="16" s="1"/>
  <c r="K24" i="3"/>
  <c r="L24" i="3" s="1"/>
  <c r="I53" i="3"/>
  <c r="G32" i="16" s="1"/>
  <c r="I13" i="3"/>
  <c r="I6" i="3"/>
  <c r="L23" i="3"/>
  <c r="G28" i="3"/>
  <c r="H28" i="3"/>
  <c r="F28" i="3"/>
  <c r="I89" i="17" l="1"/>
  <c r="I94" i="17" s="1"/>
  <c r="I99" i="17" s="1"/>
  <c r="H94" i="17"/>
  <c r="H99" i="17" s="1"/>
  <c r="I9" i="17"/>
  <c r="I11" i="17" s="1"/>
  <c r="I96" i="17" s="1"/>
  <c r="H11" i="17"/>
  <c r="H96" i="17" s="1"/>
  <c r="G22" i="16"/>
  <c r="F33" i="13"/>
  <c r="D26" i="16" s="1"/>
  <c r="F21" i="7"/>
  <c r="D18" i="16" s="1"/>
  <c r="F41" i="6"/>
  <c r="D17" i="16" s="1"/>
  <c r="I32" i="3"/>
  <c r="G14" i="16" s="1"/>
  <c r="I17" i="11"/>
  <c r="G24" i="16" s="1"/>
  <c r="G26" i="16"/>
  <c r="I30" i="15"/>
  <c r="G28" i="16" s="1"/>
  <c r="F78" i="5"/>
  <c r="D16" i="16" s="1"/>
  <c r="I57" i="17"/>
  <c r="I56" i="17" s="1"/>
  <c r="J9" i="16"/>
  <c r="K6" i="4"/>
  <c r="K10" i="4" s="1"/>
  <c r="G30" i="16"/>
  <c r="F29" i="10"/>
  <c r="D22" i="16" s="1"/>
  <c r="F17" i="11"/>
  <c r="D24" i="16" s="1"/>
  <c r="I33" i="12"/>
  <c r="G25" i="16" s="1"/>
  <c r="F30" i="15"/>
  <c r="D28" i="16" s="1"/>
  <c r="C85" i="17"/>
  <c r="C97" i="17" s="1"/>
  <c r="D6" i="16" s="1"/>
  <c r="H169" i="20"/>
  <c r="H170" i="20" s="1"/>
  <c r="J169" i="20"/>
  <c r="G169" i="20"/>
  <c r="G170" i="20" s="1"/>
  <c r="C94" i="17"/>
  <c r="C99" i="17" s="1"/>
  <c r="D7" i="16" s="1"/>
  <c r="J7" i="16"/>
  <c r="I21" i="7"/>
  <c r="G18" i="16" s="1"/>
  <c r="I41" i="6"/>
  <c r="G17" i="16" s="1"/>
  <c r="I78" i="5"/>
  <c r="G16" i="16" s="1"/>
  <c r="F6" i="3"/>
  <c r="F8" i="3"/>
  <c r="F13" i="3"/>
  <c r="F40" i="3"/>
  <c r="F53" i="3" s="1"/>
  <c r="D32" i="16" s="1"/>
  <c r="C100" i="17" l="1"/>
  <c r="D10" i="16"/>
  <c r="J170" i="20"/>
  <c r="F100" i="17"/>
  <c r="G6" i="16"/>
  <c r="G10" i="16" s="1"/>
  <c r="F32" i="3"/>
  <c r="D14" i="16" s="1"/>
  <c r="C13" i="27" l="1"/>
  <c r="F179" i="20"/>
  <c r="I177" i="20"/>
  <c r="I168" i="20"/>
  <c r="K167" i="20"/>
  <c r="L167" i="20" s="1"/>
  <c r="M167" i="20" s="1"/>
  <c r="K166" i="20"/>
  <c r="L166" i="20" s="1"/>
  <c r="M166" i="20" s="1"/>
  <c r="K165" i="20"/>
  <c r="L165" i="20" s="1"/>
  <c r="M165" i="20" s="1"/>
  <c r="K164" i="20"/>
  <c r="L164" i="20" s="1"/>
  <c r="M164" i="20" s="1"/>
  <c r="K163" i="20"/>
  <c r="L163" i="20" s="1"/>
  <c r="M163" i="20" s="1"/>
  <c r="K162" i="20"/>
  <c r="L162" i="20" s="1"/>
  <c r="M162" i="20" s="1"/>
  <c r="K161" i="20"/>
  <c r="L161" i="20" s="1"/>
  <c r="M161" i="20" s="1"/>
  <c r="K160" i="20"/>
  <c r="I159" i="20"/>
  <c r="K158" i="20"/>
  <c r="L158" i="20" s="1"/>
  <c r="M158" i="20" s="1"/>
  <c r="K157" i="20"/>
  <c r="L157" i="20" s="1"/>
  <c r="M157" i="20" s="1"/>
  <c r="K156" i="20"/>
  <c r="L156" i="20" s="1"/>
  <c r="M156" i="20" s="1"/>
  <c r="K155" i="20"/>
  <c r="L155" i="20" s="1"/>
  <c r="M155" i="20" s="1"/>
  <c r="K154" i="20"/>
  <c r="L154" i="20" s="1"/>
  <c r="M154" i="20" s="1"/>
  <c r="K153" i="20"/>
  <c r="L153" i="20" s="1"/>
  <c r="M153" i="20" s="1"/>
  <c r="K152" i="20"/>
  <c r="L152" i="20" s="1"/>
  <c r="M152" i="20" s="1"/>
  <c r="K151" i="20"/>
  <c r="L151" i="20" s="1"/>
  <c r="M151" i="20" s="1"/>
  <c r="K150" i="20"/>
  <c r="L150" i="20" s="1"/>
  <c r="M150" i="20" s="1"/>
  <c r="K149" i="20"/>
  <c r="L149" i="20" s="1"/>
  <c r="M149" i="20" s="1"/>
  <c r="K148" i="20"/>
  <c r="L148" i="20" s="1"/>
  <c r="M148" i="20" s="1"/>
  <c r="K147" i="20"/>
  <c r="L147" i="20" s="1"/>
  <c r="M147" i="20" s="1"/>
  <c r="K146" i="20"/>
  <c r="L146" i="20" s="1"/>
  <c r="M146" i="20" s="1"/>
  <c r="K145" i="20"/>
  <c r="L145" i="20" s="1"/>
  <c r="M145" i="20" s="1"/>
  <c r="K144" i="20"/>
  <c r="L144" i="20" s="1"/>
  <c r="M144" i="20" s="1"/>
  <c r="K143" i="20"/>
  <c r="L143" i="20" s="1"/>
  <c r="M143" i="20" s="1"/>
  <c r="K142" i="20"/>
  <c r="L142" i="20" s="1"/>
  <c r="M142" i="20" s="1"/>
  <c r="K141" i="20"/>
  <c r="L141" i="20" s="1"/>
  <c r="M141" i="20" s="1"/>
  <c r="K140" i="20"/>
  <c r="L140" i="20" s="1"/>
  <c r="M140" i="20" s="1"/>
  <c r="K139" i="20"/>
  <c r="L139" i="20" s="1"/>
  <c r="M139" i="20" s="1"/>
  <c r="K138" i="20"/>
  <c r="L138" i="20" s="1"/>
  <c r="M138" i="20" s="1"/>
  <c r="K137" i="20"/>
  <c r="L137" i="20" s="1"/>
  <c r="M137" i="20" s="1"/>
  <c r="K136" i="20"/>
  <c r="L136" i="20" s="1"/>
  <c r="M136" i="20" s="1"/>
  <c r="K135" i="20"/>
  <c r="L135" i="20" s="1"/>
  <c r="M135" i="20" s="1"/>
  <c r="K134" i="20"/>
  <c r="L134" i="20" s="1"/>
  <c r="M134" i="20" s="1"/>
  <c r="K133" i="20"/>
  <c r="L133" i="20" s="1"/>
  <c r="M133" i="20" s="1"/>
  <c r="K132" i="20"/>
  <c r="L132" i="20" s="1"/>
  <c r="M132" i="20" s="1"/>
  <c r="K131" i="20"/>
  <c r="L131" i="20" s="1"/>
  <c r="M131" i="20" s="1"/>
  <c r="K130" i="20"/>
  <c r="L130" i="20" s="1"/>
  <c r="M130" i="20" s="1"/>
  <c r="K129" i="20"/>
  <c r="L129" i="20" s="1"/>
  <c r="M129" i="20" s="1"/>
  <c r="M159" i="20" s="1"/>
  <c r="I127" i="20"/>
  <c r="K126" i="20"/>
  <c r="L126" i="20" s="1"/>
  <c r="M126" i="20" s="1"/>
  <c r="K125" i="20"/>
  <c r="L125" i="20" s="1"/>
  <c r="M125" i="20" s="1"/>
  <c r="K124" i="20"/>
  <c r="L124" i="20" s="1"/>
  <c r="M124" i="20" s="1"/>
  <c r="K123" i="20"/>
  <c r="L123" i="20" s="1"/>
  <c r="M123" i="20" s="1"/>
  <c r="K122" i="20"/>
  <c r="L122" i="20" s="1"/>
  <c r="M122" i="20" s="1"/>
  <c r="K121" i="20"/>
  <c r="L121" i="20" s="1"/>
  <c r="M121" i="20" s="1"/>
  <c r="K120" i="20"/>
  <c r="L120" i="20" s="1"/>
  <c r="M120" i="20" s="1"/>
  <c r="K119" i="20"/>
  <c r="L119" i="20" s="1"/>
  <c r="M119" i="20" s="1"/>
  <c r="K118" i="20"/>
  <c r="K115" i="20"/>
  <c r="L115" i="20" s="1"/>
  <c r="M115" i="20" s="1"/>
  <c r="K114" i="20"/>
  <c r="L114" i="20" s="1"/>
  <c r="M114" i="20" s="1"/>
  <c r="K113" i="20"/>
  <c r="L113" i="20" s="1"/>
  <c r="M113" i="20" s="1"/>
  <c r="K112" i="20"/>
  <c r="L112" i="20" s="1"/>
  <c r="M112" i="20" s="1"/>
  <c r="K111" i="20"/>
  <c r="L111" i="20" s="1"/>
  <c r="M111" i="20" s="1"/>
  <c r="K110" i="20"/>
  <c r="L110" i="20" s="1"/>
  <c r="M110" i="20" s="1"/>
  <c r="K109" i="20"/>
  <c r="L109" i="20" s="1"/>
  <c r="M109" i="20" s="1"/>
  <c r="K108" i="20"/>
  <c r="L108" i="20" s="1"/>
  <c r="M108" i="20" s="1"/>
  <c r="K107" i="20"/>
  <c r="L107" i="20" s="1"/>
  <c r="M107" i="20" s="1"/>
  <c r="K106" i="20"/>
  <c r="L106" i="20" s="1"/>
  <c r="M106" i="20" s="1"/>
  <c r="K105" i="20"/>
  <c r="L105" i="20" s="1"/>
  <c r="M105" i="20" s="1"/>
  <c r="K104" i="20"/>
  <c r="L104" i="20" s="1"/>
  <c r="M104" i="20" s="1"/>
  <c r="K103" i="20"/>
  <c r="L103" i="20" s="1"/>
  <c r="M103" i="20" s="1"/>
  <c r="K102" i="20"/>
  <c r="L102" i="20" s="1"/>
  <c r="M102" i="20" s="1"/>
  <c r="K101" i="20"/>
  <c r="L101" i="20" s="1"/>
  <c r="M101" i="20" s="1"/>
  <c r="K100" i="20"/>
  <c r="L100" i="20" s="1"/>
  <c r="M100" i="20" s="1"/>
  <c r="K99" i="20"/>
  <c r="L99" i="20" s="1"/>
  <c r="M99" i="20" s="1"/>
  <c r="K98" i="20"/>
  <c r="L98" i="20" s="1"/>
  <c r="M98" i="20" s="1"/>
  <c r="K97" i="20"/>
  <c r="L97" i="20" s="1"/>
  <c r="M97" i="20" s="1"/>
  <c r="K96" i="20"/>
  <c r="I95" i="20"/>
  <c r="I116" i="20" s="1"/>
  <c r="K94" i="20"/>
  <c r="L94" i="20" s="1"/>
  <c r="M94" i="20" s="1"/>
  <c r="K93" i="20"/>
  <c r="L93" i="20" s="1"/>
  <c r="M93" i="20" s="1"/>
  <c r="K92" i="20"/>
  <c r="L92" i="20" s="1"/>
  <c r="M92" i="20" s="1"/>
  <c r="K91" i="20"/>
  <c r="L91" i="20" s="1"/>
  <c r="M91" i="20" s="1"/>
  <c r="K90" i="20"/>
  <c r="L90" i="20" s="1"/>
  <c r="M90" i="20" s="1"/>
  <c r="K89" i="20"/>
  <c r="L89" i="20" s="1"/>
  <c r="M89" i="20" s="1"/>
  <c r="K88" i="20"/>
  <c r="L88" i="20" s="1"/>
  <c r="M88" i="20" s="1"/>
  <c r="K87" i="20"/>
  <c r="L87" i="20" s="1"/>
  <c r="M87" i="20" s="1"/>
  <c r="K86" i="20"/>
  <c r="L86" i="20" s="1"/>
  <c r="M86" i="20" s="1"/>
  <c r="K85" i="20"/>
  <c r="L85" i="20" s="1"/>
  <c r="M85" i="20" s="1"/>
  <c r="K84" i="20"/>
  <c r="L84" i="20" s="1"/>
  <c r="M84" i="20" s="1"/>
  <c r="K83" i="20"/>
  <c r="L83" i="20" s="1"/>
  <c r="M83" i="20" s="1"/>
  <c r="K82" i="20"/>
  <c r="L82" i="20" s="1"/>
  <c r="M82" i="20" s="1"/>
  <c r="K81" i="20"/>
  <c r="L81" i="20" s="1"/>
  <c r="M81" i="20" s="1"/>
  <c r="K80" i="20"/>
  <c r="L80" i="20" s="1"/>
  <c r="M80" i="20" s="1"/>
  <c r="K79" i="20"/>
  <c r="L79" i="20" s="1"/>
  <c r="M79" i="20" s="1"/>
  <c r="K78" i="20"/>
  <c r="L78" i="20" s="1"/>
  <c r="M78" i="20" s="1"/>
  <c r="K77" i="20"/>
  <c r="L77" i="20" s="1"/>
  <c r="M77" i="20" s="1"/>
  <c r="K76" i="20"/>
  <c r="L76" i="20" s="1"/>
  <c r="M76" i="20" s="1"/>
  <c r="K75" i="20"/>
  <c r="L75" i="20" s="1"/>
  <c r="M75" i="20" s="1"/>
  <c r="K74" i="20"/>
  <c r="L74" i="20" s="1"/>
  <c r="M74" i="20" s="1"/>
  <c r="I72" i="20"/>
  <c r="K176" i="20" s="1"/>
  <c r="L176" i="20" s="1"/>
  <c r="K71" i="20"/>
  <c r="L71" i="20" s="1"/>
  <c r="M71" i="20" s="1"/>
  <c r="K70" i="20"/>
  <c r="L70" i="20" s="1"/>
  <c r="M70" i="20" s="1"/>
  <c r="K69" i="20"/>
  <c r="L69" i="20" s="1"/>
  <c r="M69" i="20" s="1"/>
  <c r="K68" i="20"/>
  <c r="L68" i="20" s="1"/>
  <c r="M68" i="20" s="1"/>
  <c r="K67" i="20"/>
  <c r="L67" i="20" s="1"/>
  <c r="M67" i="20" s="1"/>
  <c r="K66" i="20"/>
  <c r="L66" i="20" s="1"/>
  <c r="M66" i="20" s="1"/>
  <c r="K65" i="20"/>
  <c r="L65" i="20" s="1"/>
  <c r="M65" i="20" s="1"/>
  <c r="K64" i="20"/>
  <c r="L64" i="20" s="1"/>
  <c r="M64" i="20" s="1"/>
  <c r="K63" i="20"/>
  <c r="L63" i="20" s="1"/>
  <c r="M63" i="20" s="1"/>
  <c r="K62" i="20"/>
  <c r="L62" i="20" s="1"/>
  <c r="M62" i="20" s="1"/>
  <c r="K61" i="20"/>
  <c r="L61" i="20" s="1"/>
  <c r="M61" i="20" s="1"/>
  <c r="K60" i="20"/>
  <c r="L60" i="20" s="1"/>
  <c r="M60" i="20" s="1"/>
  <c r="K59" i="20"/>
  <c r="L59" i="20" s="1"/>
  <c r="M59" i="20" s="1"/>
  <c r="K58" i="20"/>
  <c r="L58" i="20" s="1"/>
  <c r="M58" i="20" s="1"/>
  <c r="K57" i="20"/>
  <c r="L57" i="20" s="1"/>
  <c r="M57" i="20" s="1"/>
  <c r="K56" i="20"/>
  <c r="L56" i="20" s="1"/>
  <c r="M56" i="20" s="1"/>
  <c r="K55" i="20"/>
  <c r="L55" i="20" s="1"/>
  <c r="M55" i="20" s="1"/>
  <c r="K54" i="20"/>
  <c r="L54" i="20" s="1"/>
  <c r="M54" i="20" s="1"/>
  <c r="K53" i="20"/>
  <c r="L53" i="20" s="1"/>
  <c r="M53" i="20" s="1"/>
  <c r="K52" i="20"/>
  <c r="L52" i="20" s="1"/>
  <c r="M52" i="20" s="1"/>
  <c r="K51" i="20"/>
  <c r="L51" i="20" s="1"/>
  <c r="M51" i="20" s="1"/>
  <c r="K50" i="20"/>
  <c r="L50" i="20" s="1"/>
  <c r="M50" i="20" s="1"/>
  <c r="K49" i="20"/>
  <c r="L49" i="20" s="1"/>
  <c r="M49" i="20" s="1"/>
  <c r="K48" i="20"/>
  <c r="L48" i="20" s="1"/>
  <c r="M48" i="20" s="1"/>
  <c r="K47" i="20"/>
  <c r="L47" i="20" s="1"/>
  <c r="M47" i="20" s="1"/>
  <c r="K46" i="20"/>
  <c r="L46" i="20" s="1"/>
  <c r="M46" i="20" s="1"/>
  <c r="K45" i="20"/>
  <c r="L45" i="20" s="1"/>
  <c r="M45" i="20" s="1"/>
  <c r="K44" i="20"/>
  <c r="L44" i="20" s="1"/>
  <c r="M44" i="20" s="1"/>
  <c r="K43" i="20"/>
  <c r="L43" i="20" s="1"/>
  <c r="M43" i="20" s="1"/>
  <c r="K42" i="20"/>
  <c r="L42" i="20" s="1"/>
  <c r="M42" i="20" s="1"/>
  <c r="K41" i="20"/>
  <c r="L41" i="20" s="1"/>
  <c r="M41" i="20" s="1"/>
  <c r="K40" i="20"/>
  <c r="L40" i="20" s="1"/>
  <c r="M40" i="20" s="1"/>
  <c r="K39" i="20"/>
  <c r="L39" i="20" s="1"/>
  <c r="M39" i="20" s="1"/>
  <c r="K38" i="20"/>
  <c r="L38" i="20" s="1"/>
  <c r="M38" i="20" s="1"/>
  <c r="K37" i="20"/>
  <c r="L37" i="20" s="1"/>
  <c r="M37" i="20" s="1"/>
  <c r="K36" i="20"/>
  <c r="L36" i="20" s="1"/>
  <c r="M36" i="20" s="1"/>
  <c r="K35" i="20"/>
  <c r="L35" i="20" s="1"/>
  <c r="M35" i="20" s="1"/>
  <c r="K34" i="20"/>
  <c r="L34" i="20" s="1"/>
  <c r="M34" i="20" s="1"/>
  <c r="K33" i="20"/>
  <c r="L33" i="20" s="1"/>
  <c r="M33" i="20" s="1"/>
  <c r="K32" i="20"/>
  <c r="L32" i="20" s="1"/>
  <c r="M32" i="20" s="1"/>
  <c r="K31" i="20"/>
  <c r="L31" i="20" s="1"/>
  <c r="M31" i="20" s="1"/>
  <c r="K30" i="20"/>
  <c r="L30" i="20" s="1"/>
  <c r="M30" i="20" s="1"/>
  <c r="K29" i="20"/>
  <c r="L29" i="20" s="1"/>
  <c r="M29" i="20" s="1"/>
  <c r="K28" i="20"/>
  <c r="L28" i="20" s="1"/>
  <c r="M28" i="20" s="1"/>
  <c r="K27" i="20"/>
  <c r="L27" i="20" s="1"/>
  <c r="M27" i="20" s="1"/>
  <c r="K26" i="20"/>
  <c r="L26" i="20" s="1"/>
  <c r="M26" i="20" s="1"/>
  <c r="K25" i="20"/>
  <c r="L25" i="20" s="1"/>
  <c r="M25" i="20" s="1"/>
  <c r="K24" i="20"/>
  <c r="L24" i="20" s="1"/>
  <c r="M24" i="20" s="1"/>
  <c r="K23" i="20"/>
  <c r="L23" i="20" s="1"/>
  <c r="M23" i="20" s="1"/>
  <c r="K22" i="20"/>
  <c r="L22" i="20" s="1"/>
  <c r="M22" i="20" s="1"/>
  <c r="K21" i="20"/>
  <c r="L21" i="20" s="1"/>
  <c r="M21" i="20" s="1"/>
  <c r="K20" i="20"/>
  <c r="L20" i="20" s="1"/>
  <c r="M20" i="20" s="1"/>
  <c r="K19" i="20"/>
  <c r="L19" i="20" s="1"/>
  <c r="M19" i="20" s="1"/>
  <c r="K18" i="20"/>
  <c r="L18" i="20" s="1"/>
  <c r="M18" i="20" s="1"/>
  <c r="K17" i="20"/>
  <c r="L17" i="20" s="1"/>
  <c r="M17" i="20" s="1"/>
  <c r="K16" i="20"/>
  <c r="L16" i="20" s="1"/>
  <c r="M16" i="20" s="1"/>
  <c r="K15" i="20"/>
  <c r="L15" i="20" s="1"/>
  <c r="M15" i="20" s="1"/>
  <c r="K14" i="20"/>
  <c r="L14" i="20" s="1"/>
  <c r="M14" i="20" s="1"/>
  <c r="K13" i="20"/>
  <c r="L13" i="20" s="1"/>
  <c r="M13" i="20" s="1"/>
  <c r="K12" i="20"/>
  <c r="L12" i="20" s="1"/>
  <c r="M12" i="20" s="1"/>
  <c r="K11" i="20"/>
  <c r="L11" i="20" s="1"/>
  <c r="M11" i="20" s="1"/>
  <c r="K10" i="20"/>
  <c r="L10" i="20" s="1"/>
  <c r="M10" i="20" s="1"/>
  <c r="K9" i="20"/>
  <c r="L9" i="20" s="1"/>
  <c r="M9" i="20" s="1"/>
  <c r="K8" i="20"/>
  <c r="L8" i="20" s="1"/>
  <c r="M8" i="20" s="1"/>
  <c r="K7" i="20"/>
  <c r="L7" i="20" s="1"/>
  <c r="M7" i="20" s="1"/>
  <c r="K6" i="20"/>
  <c r="C22" i="16"/>
  <c r="K116" i="20" l="1"/>
  <c r="L96" i="20"/>
  <c r="M96" i="20" s="1"/>
  <c r="M116" i="20" s="1"/>
  <c r="K127" i="20"/>
  <c r="L118" i="20"/>
  <c r="L159" i="20"/>
  <c r="K72" i="20"/>
  <c r="L6" i="20"/>
  <c r="K168" i="20"/>
  <c r="L160" i="20"/>
  <c r="K159" i="20"/>
  <c r="K169" i="20" s="1"/>
  <c r="K177" i="20"/>
  <c r="K179" i="20" s="1"/>
  <c r="I169" i="20"/>
  <c r="M160" i="20" l="1"/>
  <c r="M168" i="20" s="1"/>
  <c r="L168" i="20"/>
  <c r="M6" i="20"/>
  <c r="M72" i="20" s="1"/>
  <c r="L72" i="20"/>
  <c r="M118" i="20"/>
  <c r="M127" i="20" s="1"/>
  <c r="L127" i="20"/>
  <c r="L116" i="20"/>
  <c r="K170" i="20"/>
  <c r="G12" i="16"/>
  <c r="G46" i="16" s="1"/>
  <c r="G51" i="16" s="1"/>
  <c r="L177" i="20"/>
  <c r="F180" i="20" s="1"/>
  <c r="I170" i="20"/>
  <c r="L169" i="20" l="1"/>
  <c r="M169" i="20"/>
  <c r="M170" i="20" l="1"/>
  <c r="L170" i="20"/>
  <c r="H6" i="15"/>
  <c r="G6" i="15"/>
  <c r="K19" i="15"/>
  <c r="L19" i="15" s="1"/>
  <c r="G20" i="15"/>
  <c r="H20" i="15"/>
  <c r="J18" i="18"/>
  <c r="K18" i="18" s="1"/>
  <c r="L18" i="18" s="1"/>
  <c r="J16" i="18"/>
  <c r="K16" i="18" s="1"/>
  <c r="L16" i="18" s="1"/>
  <c r="J15" i="18"/>
  <c r="K15" i="18" s="1"/>
  <c r="L15" i="18" s="1"/>
  <c r="J14" i="18"/>
  <c r="K14" i="18" s="1"/>
  <c r="L14" i="18" s="1"/>
  <c r="J24" i="13"/>
  <c r="K24" i="13" s="1"/>
  <c r="L24" i="13" s="1"/>
  <c r="J23" i="13"/>
  <c r="K23" i="13" s="1"/>
  <c r="L23" i="13" s="1"/>
  <c r="J22" i="13"/>
  <c r="K22" i="13" s="1"/>
  <c r="L22" i="13" s="1"/>
  <c r="J21" i="13"/>
  <c r="K21" i="13" s="1"/>
  <c r="L21" i="13" s="1"/>
  <c r="J20" i="13"/>
  <c r="K20" i="13" s="1"/>
  <c r="L20" i="13" s="1"/>
  <c r="J19" i="13"/>
  <c r="K19" i="13" s="1"/>
  <c r="L19" i="13" s="1"/>
  <c r="J18" i="13"/>
  <c r="K18" i="13" s="1"/>
  <c r="L18" i="13" s="1"/>
  <c r="J17" i="13"/>
  <c r="K17" i="13" s="1"/>
  <c r="L17" i="13" s="1"/>
  <c r="J16" i="13"/>
  <c r="K16" i="13" s="1"/>
  <c r="L16" i="13" s="1"/>
  <c r="J15" i="13"/>
  <c r="K15" i="13" s="1"/>
  <c r="L15" i="13" s="1"/>
  <c r="J14" i="13"/>
  <c r="K14" i="13" s="1"/>
  <c r="L14" i="13" s="1"/>
  <c r="J13" i="13"/>
  <c r="K13" i="13" s="1"/>
  <c r="L13" i="13" s="1"/>
  <c r="J10" i="13"/>
  <c r="K10" i="13" s="1"/>
  <c r="L10" i="13" s="1"/>
  <c r="J9" i="13"/>
  <c r="K9" i="13" s="1"/>
  <c r="L9" i="13" s="1"/>
  <c r="H19" i="12"/>
  <c r="H6" i="12"/>
  <c r="H8" i="12"/>
  <c r="G19" i="12"/>
  <c r="H24" i="10"/>
  <c r="G24" i="10"/>
  <c r="H6" i="10"/>
  <c r="G6" i="10"/>
  <c r="J37" i="10"/>
  <c r="J36" i="10" s="1"/>
  <c r="J44" i="10" s="1"/>
  <c r="F40" i="16"/>
  <c r="E40" i="16"/>
  <c r="J13" i="7"/>
  <c r="K13" i="7" s="1"/>
  <c r="L13" i="7" s="1"/>
  <c r="H18" i="6"/>
  <c r="J18" i="6"/>
  <c r="K18" i="6"/>
  <c r="H20" i="6"/>
  <c r="H34" i="6"/>
  <c r="J39" i="6"/>
  <c r="K39" i="6" s="1"/>
  <c r="L39" i="6" s="1"/>
  <c r="J38" i="6"/>
  <c r="K38" i="6" s="1"/>
  <c r="L38" i="6" s="1"/>
  <c r="J37" i="6"/>
  <c r="K37" i="6" s="1"/>
  <c r="L37" i="6" s="1"/>
  <c r="J36" i="6"/>
  <c r="G34" i="6"/>
  <c r="J33" i="6"/>
  <c r="K33" i="6" s="1"/>
  <c r="L33" i="6" s="1"/>
  <c r="G18" i="6"/>
  <c r="G20" i="6"/>
  <c r="J15" i="6"/>
  <c r="K15" i="6" s="1"/>
  <c r="L15" i="6" s="1"/>
  <c r="J16" i="6"/>
  <c r="K16" i="6" s="1"/>
  <c r="L16" i="6" s="1"/>
  <c r="J17" i="6"/>
  <c r="K17" i="6" s="1"/>
  <c r="L17" i="6" s="1"/>
  <c r="H6" i="5"/>
  <c r="G6" i="5"/>
  <c r="J54" i="5"/>
  <c r="H14" i="26"/>
  <c r="F50" i="16" s="1"/>
  <c r="G14" i="26"/>
  <c r="K54" i="5" l="1"/>
  <c r="J18" i="5"/>
  <c r="J34" i="6"/>
  <c r="K36" i="6"/>
  <c r="H40" i="16"/>
  <c r="K37" i="10"/>
  <c r="K36" i="10" s="1"/>
  <c r="K44" i="10" s="1"/>
  <c r="K27" i="12"/>
  <c r="L27" i="12" s="1"/>
  <c r="G13" i="3"/>
  <c r="J10" i="3"/>
  <c r="K10" i="3" s="1"/>
  <c r="L10" i="3" s="1"/>
  <c r="J11" i="3"/>
  <c r="K11" i="3" s="1"/>
  <c r="L11" i="3" s="1"/>
  <c r="J12" i="3"/>
  <c r="K12" i="3" s="1"/>
  <c r="L12" i="3" s="1"/>
  <c r="G8" i="3"/>
  <c r="G40" i="3"/>
  <c r="G53" i="3" s="1"/>
  <c r="E32" i="16" s="1"/>
  <c r="K47" i="3"/>
  <c r="L47" i="3" s="1"/>
  <c r="J42" i="3"/>
  <c r="K42" i="3" s="1"/>
  <c r="L42" i="3" s="1"/>
  <c r="J43" i="3"/>
  <c r="K43" i="3" s="1"/>
  <c r="L43" i="3" s="1"/>
  <c r="J41" i="3"/>
  <c r="H53" i="3"/>
  <c r="F32" i="16" s="1"/>
  <c r="H36" i="17"/>
  <c r="I36" i="17" s="1"/>
  <c r="H35" i="17"/>
  <c r="I35" i="17" s="1"/>
  <c r="H34" i="17"/>
  <c r="I34" i="17" s="1"/>
  <c r="H33" i="17"/>
  <c r="I33" i="17" s="1"/>
  <c r="H32" i="17"/>
  <c r="I32" i="17" s="1"/>
  <c r="G53" i="17"/>
  <c r="H53" i="17" s="1"/>
  <c r="I53" i="17" s="1"/>
  <c r="H52" i="17"/>
  <c r="I52" i="17" s="1"/>
  <c r="H41" i="17"/>
  <c r="H21" i="18"/>
  <c r="I41" i="17" l="1"/>
  <c r="L54" i="5"/>
  <c r="L18" i="5" s="1"/>
  <c r="K18" i="5"/>
  <c r="J24" i="10"/>
  <c r="L24" i="10"/>
  <c r="K41" i="3"/>
  <c r="J53" i="3"/>
  <c r="H32" i="16" s="1"/>
  <c r="L36" i="6"/>
  <c r="L34" i="6" s="1"/>
  <c r="K34" i="6"/>
  <c r="L37" i="10"/>
  <c r="I40" i="16"/>
  <c r="E50" i="16"/>
  <c r="A9" i="26"/>
  <c r="F7" i="16"/>
  <c r="I7" i="16"/>
  <c r="L36" i="10" l="1"/>
  <c r="L44" i="10" s="1"/>
  <c r="J40" i="16" s="1"/>
  <c r="K24" i="10"/>
  <c r="K7" i="26"/>
  <c r="J14" i="26"/>
  <c r="H50" i="16" s="1"/>
  <c r="L41" i="3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18" i="16"/>
  <c r="C16" i="16"/>
  <c r="C20" i="16"/>
  <c r="C19" i="16"/>
  <c r="C17" i="16"/>
  <c r="C15" i="16"/>
  <c r="C14" i="16"/>
  <c r="C21" i="16"/>
  <c r="C28" i="16"/>
  <c r="C27" i="16"/>
  <c r="C26" i="16"/>
  <c r="C25" i="16"/>
  <c r="C24" i="16"/>
  <c r="F27" i="16"/>
  <c r="L12" i="18"/>
  <c r="K8" i="18"/>
  <c r="L8" i="18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K41" i="13"/>
  <c r="K45" i="13" s="1"/>
  <c r="I43" i="16" s="1"/>
  <c r="A42" i="13"/>
  <c r="J41" i="13"/>
  <c r="J45" i="13" s="1"/>
  <c r="H43" i="16" s="1"/>
  <c r="H30" i="16" s="1"/>
  <c r="H41" i="13"/>
  <c r="H45" i="13" s="1"/>
  <c r="F43" i="16" s="1"/>
  <c r="F30" i="16" s="1"/>
  <c r="G41" i="13"/>
  <c r="G45" i="13" s="1"/>
  <c r="E43" i="16" s="1"/>
  <c r="E30" i="16" s="1"/>
  <c r="K30" i="13"/>
  <c r="L30" i="13" s="1"/>
  <c r="K29" i="13"/>
  <c r="L29" i="13" s="1"/>
  <c r="K28" i="13"/>
  <c r="J12" i="13"/>
  <c r="K23" i="12"/>
  <c r="L23" i="12" s="1"/>
  <c r="K26" i="12"/>
  <c r="L26" i="12" s="1"/>
  <c r="K25" i="12"/>
  <c r="L25" i="12" s="1"/>
  <c r="K24" i="12"/>
  <c r="L24" i="12" s="1"/>
  <c r="K22" i="12"/>
  <c r="L22" i="12" s="1"/>
  <c r="K21" i="12"/>
  <c r="L21" i="12" s="1"/>
  <c r="J19" i="12"/>
  <c r="K18" i="12"/>
  <c r="L18" i="12" s="1"/>
  <c r="K17" i="12"/>
  <c r="L17" i="12" s="1"/>
  <c r="K16" i="12"/>
  <c r="L16" i="12" s="1"/>
  <c r="K15" i="12"/>
  <c r="L15" i="12" s="1"/>
  <c r="K14" i="12"/>
  <c r="L14" i="12" s="1"/>
  <c r="K11" i="12"/>
  <c r="L11" i="12" s="1"/>
  <c r="A8" i="8"/>
  <c r="A7" i="11"/>
  <c r="A8" i="11" s="1"/>
  <c r="A9" i="11" s="1"/>
  <c r="A10" i="11" s="1"/>
  <c r="J12" i="11"/>
  <c r="K12" i="11" s="1"/>
  <c r="L12" i="11" s="1"/>
  <c r="L10" i="11" s="1"/>
  <c r="J14" i="11"/>
  <c r="K14" i="11" s="1"/>
  <c r="L14" i="11" s="1"/>
  <c r="L13" i="11" s="1"/>
  <c r="K9" i="11"/>
  <c r="L9" i="11" s="1"/>
  <c r="L8" i="11" s="1"/>
  <c r="K7" i="11"/>
  <c r="L7" i="11" s="1"/>
  <c r="L6" i="11" s="1"/>
  <c r="H13" i="11"/>
  <c r="G13" i="11"/>
  <c r="K9" i="10"/>
  <c r="L9" i="10" s="1"/>
  <c r="K7" i="10"/>
  <c r="L7" i="10" s="1"/>
  <c r="K8" i="24"/>
  <c r="L8" i="24" s="1"/>
  <c r="G17" i="24"/>
  <c r="E21" i="16" s="1"/>
  <c r="K7" i="24"/>
  <c r="A7" i="24"/>
  <c r="A8" i="24" s="1"/>
  <c r="H17" i="24"/>
  <c r="F21" i="16" s="1"/>
  <c r="K8" i="9"/>
  <c r="G6" i="4"/>
  <c r="H6" i="4"/>
  <c r="J6" i="4"/>
  <c r="J10" i="4" s="1"/>
  <c r="H10" i="4"/>
  <c r="G10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K18" i="7"/>
  <c r="L18" i="7" s="1"/>
  <c r="L17" i="7" s="1"/>
  <c r="J32" i="6"/>
  <c r="K32" i="6" s="1"/>
  <c r="L32" i="6" s="1"/>
  <c r="J31" i="6"/>
  <c r="K31" i="6" s="1"/>
  <c r="L31" i="6" s="1"/>
  <c r="J30" i="6"/>
  <c r="K30" i="6" s="1"/>
  <c r="L30" i="6" s="1"/>
  <c r="J28" i="6"/>
  <c r="K28" i="6" s="1"/>
  <c r="L28" i="6" s="1"/>
  <c r="K26" i="6"/>
  <c r="L26" i="6" s="1"/>
  <c r="K25" i="6"/>
  <c r="L25" i="6" s="1"/>
  <c r="J24" i="6"/>
  <c r="K24" i="6" s="1"/>
  <c r="L24" i="6" s="1"/>
  <c r="K29" i="6"/>
  <c r="L29" i="6" s="1"/>
  <c r="K27" i="6"/>
  <c r="L27" i="6" s="1"/>
  <c r="K23" i="6"/>
  <c r="L23" i="6" s="1"/>
  <c r="K22" i="6"/>
  <c r="L22" i="6" s="1"/>
  <c r="K14" i="6"/>
  <c r="L14" i="6" s="1"/>
  <c r="K10" i="6"/>
  <c r="L10" i="6" s="1"/>
  <c r="J11" i="6"/>
  <c r="K11" i="6" s="1"/>
  <c r="L11" i="6" s="1"/>
  <c r="K12" i="6"/>
  <c r="L12" i="6" s="1"/>
  <c r="K13" i="6"/>
  <c r="L13" i="6" s="1"/>
  <c r="L28" i="13" l="1"/>
  <c r="L27" i="13" s="1"/>
  <c r="K27" i="13"/>
  <c r="L7" i="24"/>
  <c r="L6" i="24" s="1"/>
  <c r="L17" i="24" s="1"/>
  <c r="J21" i="16" s="1"/>
  <c r="K6" i="24"/>
  <c r="L8" i="9"/>
  <c r="K6" i="9"/>
  <c r="A26" i="13"/>
  <c r="A27" i="13" s="1"/>
  <c r="A28" i="13" s="1"/>
  <c r="A29" i="13" s="1"/>
  <c r="A30" i="13" s="1"/>
  <c r="A31" i="13" s="1"/>
  <c r="J13" i="11"/>
  <c r="L6" i="10"/>
  <c r="L29" i="10" s="1"/>
  <c r="K13" i="11"/>
  <c r="L17" i="11"/>
  <c r="J24" i="16" s="1"/>
  <c r="J66" i="5"/>
  <c r="J17" i="24"/>
  <c r="H21" i="16" s="1"/>
  <c r="K12" i="13"/>
  <c r="L53" i="3"/>
  <c r="J32" i="16" s="1"/>
  <c r="J30" i="16" s="1"/>
  <c r="K53" i="3"/>
  <c r="I32" i="16" s="1"/>
  <c r="I30" i="16" s="1"/>
  <c r="J63" i="5"/>
  <c r="J20" i="6"/>
  <c r="K21" i="6"/>
  <c r="L21" i="6" s="1"/>
  <c r="L20" i="6" s="1"/>
  <c r="K12" i="12"/>
  <c r="L12" i="12" s="1"/>
  <c r="K20" i="12"/>
  <c r="L7" i="26"/>
  <c r="L14" i="26" s="1"/>
  <c r="J50" i="16" s="1"/>
  <c r="K14" i="26"/>
  <c r="I50" i="16" s="1"/>
  <c r="J6" i="10"/>
  <c r="J29" i="10" s="1"/>
  <c r="K6" i="10"/>
  <c r="K29" i="10" s="1"/>
  <c r="E22" i="16"/>
  <c r="F22" i="16"/>
  <c r="L6" i="9" l="1"/>
  <c r="L11" i="9" s="1"/>
  <c r="J20" i="16" s="1"/>
  <c r="H22" i="16"/>
  <c r="K20" i="6"/>
  <c r="L12" i="13"/>
  <c r="J22" i="16"/>
  <c r="I22" i="16"/>
  <c r="K17" i="24"/>
  <c r="I21" i="16" s="1"/>
  <c r="L20" i="12"/>
  <c r="L19" i="12" s="1"/>
  <c r="K19" i="12"/>
  <c r="H78" i="17"/>
  <c r="I78" i="17" s="1"/>
  <c r="H77" i="17"/>
  <c r="I77" i="17" s="1"/>
  <c r="H76" i="17"/>
  <c r="I76" i="17" s="1"/>
  <c r="H75" i="17"/>
  <c r="I75" i="17" s="1"/>
  <c r="H74" i="17"/>
  <c r="I74" i="17" s="1"/>
  <c r="H73" i="17"/>
  <c r="I73" i="17" s="1"/>
  <c r="H23" i="17"/>
  <c r="I23" i="17" s="1"/>
  <c r="E8" i="16" l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J9" i="18"/>
  <c r="K9" i="18" s="1"/>
  <c r="L9" i="18" s="1"/>
  <c r="G21" i="18"/>
  <c r="E27" i="16" s="1"/>
  <c r="J24" i="15"/>
  <c r="K24" i="15" s="1"/>
  <c r="L24" i="15" s="1"/>
  <c r="J22" i="15"/>
  <c r="K22" i="15" s="1"/>
  <c r="L22" i="15" s="1"/>
  <c r="K18" i="15"/>
  <c r="L18" i="15" s="1"/>
  <c r="E26" i="16"/>
  <c r="G6" i="12"/>
  <c r="K10" i="11"/>
  <c r="J10" i="11"/>
  <c r="H10" i="11"/>
  <c r="G10" i="11"/>
  <c r="G8" i="12"/>
  <c r="G8" i="11"/>
  <c r="G6" i="11"/>
  <c r="G11" i="9"/>
  <c r="G14" i="8"/>
  <c r="E19" i="16" s="1"/>
  <c r="G17" i="7"/>
  <c r="G14" i="7"/>
  <c r="K14" i="5"/>
  <c r="L14" i="5" s="1"/>
  <c r="G13" i="5"/>
  <c r="G78" i="5" s="1"/>
  <c r="E15" i="16"/>
  <c r="G6" i="3"/>
  <c r="G32" i="3" s="1"/>
  <c r="E7" i="16"/>
  <c r="E9" i="16"/>
  <c r="I9" i="16"/>
  <c r="F9" i="16"/>
  <c r="H67" i="17"/>
  <c r="I67" i="17" s="1"/>
  <c r="H45" i="17"/>
  <c r="I45" i="17" s="1"/>
  <c r="K10" i="8"/>
  <c r="L10" i="8" s="1"/>
  <c r="K8" i="8"/>
  <c r="K10" i="12"/>
  <c r="L10" i="12" s="1"/>
  <c r="K13" i="12"/>
  <c r="L13" i="12" s="1"/>
  <c r="K9" i="6"/>
  <c r="L9" i="6" s="1"/>
  <c r="K12" i="5"/>
  <c r="L12" i="5" s="1"/>
  <c r="K10" i="5"/>
  <c r="L10" i="5" s="1"/>
  <c r="K9" i="5"/>
  <c r="L9" i="5" s="1"/>
  <c r="K8" i="5"/>
  <c r="L8" i="5" s="1"/>
  <c r="H46" i="17"/>
  <c r="I46" i="17" s="1"/>
  <c r="H26" i="17"/>
  <c r="I26" i="17" s="1"/>
  <c r="H44" i="17"/>
  <c r="I44" i="17" s="1"/>
  <c r="H43" i="17"/>
  <c r="I43" i="17" s="1"/>
  <c r="H42" i="17"/>
  <c r="A12" i="7"/>
  <c r="A13" i="7" s="1"/>
  <c r="A14" i="7" s="1"/>
  <c r="A15" i="7" s="1"/>
  <c r="A16" i="7" s="1"/>
  <c r="A17" i="7" s="1"/>
  <c r="A18" i="7" s="1"/>
  <c r="I8" i="16"/>
  <c r="K29" i="12"/>
  <c r="K10" i="18"/>
  <c r="L10" i="18" s="1"/>
  <c r="A7" i="18"/>
  <c r="A8" i="18" s="1"/>
  <c r="A9" i="18" s="1"/>
  <c r="A10" i="18" s="1"/>
  <c r="J21" i="15"/>
  <c r="K21" i="15" s="1"/>
  <c r="L21" i="15" s="1"/>
  <c r="L20" i="15" s="1"/>
  <c r="K8" i="15"/>
  <c r="L8" i="15" s="1"/>
  <c r="L9" i="15"/>
  <c r="K10" i="15"/>
  <c r="L10" i="15" s="1"/>
  <c r="K11" i="15"/>
  <c r="L11" i="15" s="1"/>
  <c r="K12" i="15"/>
  <c r="L12" i="15" s="1"/>
  <c r="K13" i="15"/>
  <c r="L13" i="15" s="1"/>
  <c r="K14" i="15"/>
  <c r="L14" i="15" s="1"/>
  <c r="K15" i="15"/>
  <c r="L15" i="15" s="1"/>
  <c r="K16" i="15"/>
  <c r="L16" i="15" s="1"/>
  <c r="K17" i="15"/>
  <c r="L17" i="15" s="1"/>
  <c r="K8" i="13"/>
  <c r="K8" i="11"/>
  <c r="J8" i="11"/>
  <c r="J6" i="11"/>
  <c r="K16" i="7"/>
  <c r="L16" i="7" s="1"/>
  <c r="L15" i="7"/>
  <c r="K12" i="7"/>
  <c r="L12" i="7" s="1"/>
  <c r="K11" i="7"/>
  <c r="L11" i="7" s="1"/>
  <c r="K10" i="7"/>
  <c r="L10" i="7" s="1"/>
  <c r="K8" i="6"/>
  <c r="L8" i="6" s="1"/>
  <c r="K15" i="5"/>
  <c r="L15" i="5" s="1"/>
  <c r="K17" i="5"/>
  <c r="L17" i="5" s="1"/>
  <c r="K11" i="5"/>
  <c r="L11" i="5" s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J9" i="3"/>
  <c r="H72" i="17"/>
  <c r="I72" i="17" s="1"/>
  <c r="H71" i="17"/>
  <c r="I71" i="17" s="1"/>
  <c r="H70" i="17"/>
  <c r="I70" i="17" s="1"/>
  <c r="H69" i="17"/>
  <c r="I69" i="17" s="1"/>
  <c r="H68" i="17"/>
  <c r="I68" i="17" s="1"/>
  <c r="H66" i="17"/>
  <c r="I66" i="17" s="1"/>
  <c r="H65" i="17"/>
  <c r="H50" i="17"/>
  <c r="I50" i="17" s="1"/>
  <c r="H49" i="17"/>
  <c r="I49" i="17" s="1"/>
  <c r="G48" i="17"/>
  <c r="H47" i="17"/>
  <c r="I47" i="17" s="1"/>
  <c r="H20" i="17"/>
  <c r="I20" i="17" s="1"/>
  <c r="H19" i="17"/>
  <c r="I19" i="17" s="1"/>
  <c r="H18" i="17"/>
  <c r="I18" i="17" s="1"/>
  <c r="F26" i="16"/>
  <c r="H11" i="9"/>
  <c r="F20" i="16" s="1"/>
  <c r="H17" i="7"/>
  <c r="H14" i="7"/>
  <c r="J17" i="7"/>
  <c r="H13" i="5"/>
  <c r="H78" i="5" s="1"/>
  <c r="H15" i="16"/>
  <c r="H6" i="3"/>
  <c r="H8" i="3"/>
  <c r="K17" i="7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K6" i="11"/>
  <c r="F15" i="16"/>
  <c r="H13" i="3"/>
  <c r="H6" i="11"/>
  <c r="H8" i="11"/>
  <c r="E20" i="16"/>
  <c r="L8" i="13" l="1"/>
  <c r="L6" i="13" s="1"/>
  <c r="L33" i="13" s="1"/>
  <c r="K6" i="13"/>
  <c r="K33" i="13" s="1"/>
  <c r="L29" i="12"/>
  <c r="L28" i="12" s="1"/>
  <c r="K28" i="12"/>
  <c r="L8" i="8"/>
  <c r="H48" i="17"/>
  <c r="I48" i="17" s="1"/>
  <c r="G40" i="17"/>
  <c r="G85" i="17" s="1"/>
  <c r="G97" i="17" s="1"/>
  <c r="I42" i="17"/>
  <c r="I40" i="17" s="1"/>
  <c r="A53" i="5"/>
  <c r="A54" i="5" s="1"/>
  <c r="A55" i="5" s="1"/>
  <c r="I65" i="17"/>
  <c r="I64" i="17" s="1"/>
  <c r="H64" i="17"/>
  <c r="K26" i="3"/>
  <c r="K25" i="3" s="1"/>
  <c r="J25" i="3"/>
  <c r="L26" i="3"/>
  <c r="L25" i="3" s="1"/>
  <c r="J17" i="11"/>
  <c r="L14" i="7"/>
  <c r="K20" i="15"/>
  <c r="H14" i="8"/>
  <c r="F19" i="16" s="1"/>
  <c r="H21" i="7"/>
  <c r="J6" i="3"/>
  <c r="K7" i="3"/>
  <c r="J8" i="3"/>
  <c r="K9" i="3"/>
  <c r="J6" i="6"/>
  <c r="K7" i="6"/>
  <c r="K6" i="6" s="1"/>
  <c r="K9" i="12"/>
  <c r="J8" i="12"/>
  <c r="K7" i="15"/>
  <c r="J6" i="15"/>
  <c r="J28" i="3"/>
  <c r="K29" i="3"/>
  <c r="K9" i="7"/>
  <c r="K6" i="7" s="1"/>
  <c r="J14" i="8"/>
  <c r="H19" i="16" s="1"/>
  <c r="K11" i="8"/>
  <c r="K6" i="8" s="1"/>
  <c r="K7" i="12"/>
  <c r="J6" i="12"/>
  <c r="J33" i="12" s="1"/>
  <c r="H26" i="16"/>
  <c r="K7" i="13"/>
  <c r="J21" i="18"/>
  <c r="H27" i="16" s="1"/>
  <c r="K7" i="18"/>
  <c r="K7" i="5"/>
  <c r="J6" i="5"/>
  <c r="L13" i="5"/>
  <c r="H17" i="17"/>
  <c r="H16" i="17" s="1"/>
  <c r="H22" i="17"/>
  <c r="H21" i="17" s="1"/>
  <c r="H28" i="17"/>
  <c r="H27" i="17" s="1"/>
  <c r="H55" i="17"/>
  <c r="H54" i="17" s="1"/>
  <c r="H9" i="16"/>
  <c r="H7" i="16"/>
  <c r="H17" i="11"/>
  <c r="F24" i="16" s="1"/>
  <c r="K17" i="11"/>
  <c r="I24" i="16" s="1"/>
  <c r="G17" i="11"/>
  <c r="E24" i="16" s="1"/>
  <c r="I15" i="16"/>
  <c r="J20" i="15"/>
  <c r="G30" i="15"/>
  <c r="E28" i="16" s="1"/>
  <c r="H30" i="15"/>
  <c r="F28" i="16" s="1"/>
  <c r="G21" i="7"/>
  <c r="E25" i="16"/>
  <c r="F25" i="16"/>
  <c r="H24" i="16"/>
  <c r="J11" i="9"/>
  <c r="H20" i="16" s="1"/>
  <c r="K11" i="9"/>
  <c r="I20" i="16" s="1"/>
  <c r="E18" i="16"/>
  <c r="H32" i="3"/>
  <c r="F14" i="16" s="1"/>
  <c r="K14" i="7"/>
  <c r="J14" i="7"/>
  <c r="F18" i="16"/>
  <c r="F16" i="16"/>
  <c r="K13" i="5"/>
  <c r="J13" i="5"/>
  <c r="E14" i="16"/>
  <c r="K13" i="3"/>
  <c r="J13" i="3"/>
  <c r="F6" i="16"/>
  <c r="F10" i="16" s="1"/>
  <c r="D100" i="17"/>
  <c r="H40" i="17" l="1"/>
  <c r="H85" i="17" s="1"/>
  <c r="H97" i="17" s="1"/>
  <c r="H100" i="17" s="1"/>
  <c r="J32" i="3"/>
  <c r="H14" i="16" s="1"/>
  <c r="L7" i="18"/>
  <c r="K21" i="18"/>
  <c r="I27" i="16" s="1"/>
  <c r="J30" i="15"/>
  <c r="H28" i="16" s="1"/>
  <c r="L7" i="13"/>
  <c r="J26" i="16" s="1"/>
  <c r="I26" i="16"/>
  <c r="L11" i="8"/>
  <c r="K14" i="8"/>
  <c r="I19" i="16" s="1"/>
  <c r="L9" i="7"/>
  <c r="K21" i="7"/>
  <c r="I18" i="16" s="1"/>
  <c r="K28" i="3"/>
  <c r="L28" i="3" s="1"/>
  <c r="L29" i="3"/>
  <c r="L7" i="6"/>
  <c r="L7" i="12"/>
  <c r="L6" i="12" s="1"/>
  <c r="K6" i="12"/>
  <c r="L7" i="15"/>
  <c r="L6" i="15" s="1"/>
  <c r="L30" i="15" s="1"/>
  <c r="J28" i="16" s="1"/>
  <c r="K6" i="15"/>
  <c r="K30" i="15" s="1"/>
  <c r="I28" i="16" s="1"/>
  <c r="L9" i="12"/>
  <c r="L8" i="12" s="1"/>
  <c r="K8" i="12"/>
  <c r="L9" i="3"/>
  <c r="K8" i="3"/>
  <c r="L8" i="3" s="1"/>
  <c r="L7" i="3"/>
  <c r="K6" i="3"/>
  <c r="L6" i="3" s="1"/>
  <c r="L7" i="5"/>
  <c r="L6" i="5" s="1"/>
  <c r="L78" i="5" s="1"/>
  <c r="J16" i="16" s="1"/>
  <c r="K6" i="5"/>
  <c r="I55" i="17"/>
  <c r="I54" i="17" s="1"/>
  <c r="I28" i="17"/>
  <c r="I27" i="17" s="1"/>
  <c r="I22" i="17"/>
  <c r="I21" i="17" s="1"/>
  <c r="I17" i="17"/>
  <c r="I16" i="17" s="1"/>
  <c r="I85" i="17" s="1"/>
  <c r="I97" i="17" s="1"/>
  <c r="L13" i="3"/>
  <c r="J21" i="7"/>
  <c r="H18" i="16" s="1"/>
  <c r="J78" i="5"/>
  <c r="H25" i="16"/>
  <c r="E16" i="16"/>
  <c r="E100" i="17"/>
  <c r="E6" i="16"/>
  <c r="K33" i="12" l="1"/>
  <c r="I25" i="16" s="1"/>
  <c r="L33" i="12"/>
  <c r="L6" i="6"/>
  <c r="L41" i="6" s="1"/>
  <c r="J17" i="16" s="1"/>
  <c r="L6" i="7"/>
  <c r="L21" i="7" s="1"/>
  <c r="J18" i="16" s="1"/>
  <c r="L6" i="8"/>
  <c r="L14" i="8" s="1"/>
  <c r="J19" i="16" s="1"/>
  <c r="L21" i="18"/>
  <c r="J27" i="16" s="1"/>
  <c r="K78" i="5"/>
  <c r="I16" i="16" s="1"/>
  <c r="K32" i="3"/>
  <c r="L32" i="3" s="1"/>
  <c r="J14" i="16" s="1"/>
  <c r="J25" i="16"/>
  <c r="G100" i="17"/>
  <c r="I100" i="17"/>
  <c r="J6" i="16"/>
  <c r="J10" i="16" s="1"/>
  <c r="E10" i="16"/>
  <c r="H16" i="16"/>
  <c r="I6" i="16"/>
  <c r="I10" i="16" s="1"/>
  <c r="H6" i="16"/>
  <c r="H10" i="16" s="1"/>
  <c r="J12" i="16" l="1"/>
  <c r="J46" i="16" s="1"/>
  <c r="J51" i="16" s="1"/>
  <c r="I14" i="16"/>
  <c r="H41" i="6"/>
  <c r="F17" i="16" s="1"/>
  <c r="F12" i="16" s="1"/>
  <c r="J41" i="6"/>
  <c r="H17" i="16" s="1"/>
  <c r="H12" i="16" s="1"/>
  <c r="K41" i="6"/>
  <c r="I17" i="16" s="1"/>
  <c r="G41" i="6"/>
  <c r="E17" i="16" s="1"/>
  <c r="E12" i="16" s="1"/>
  <c r="E46" i="16" s="1"/>
  <c r="E51" i="16" s="1"/>
  <c r="I12" i="16" l="1"/>
  <c r="I46" i="16" s="1"/>
  <c r="I51" i="16" s="1"/>
  <c r="H46" i="16"/>
  <c r="H51" i="16" s="1"/>
  <c r="F46" i="16"/>
  <c r="F51" i="16" s="1"/>
  <c r="F44" i="10"/>
  <c r="D40" i="16" s="1"/>
  <c r="F88" i="5"/>
  <c r="D34" i="16" s="1"/>
  <c r="D25" i="16"/>
  <c r="D12" i="16" s="1"/>
  <c r="D30" i="16" l="1"/>
  <c r="D46" i="16" s="1"/>
  <c r="D51" i="16" s="1"/>
</calcChain>
</file>

<file path=xl/sharedStrings.xml><?xml version="1.0" encoding="utf-8"?>
<sst xmlns="http://schemas.openxmlformats.org/spreadsheetml/2006/main" count="1797" uniqueCount="575">
  <si>
    <t>Kapitálové príjmy spolu:</t>
  </si>
  <si>
    <t>Daňové príjmy</t>
  </si>
  <si>
    <t>Dane za špecifické služby</t>
  </si>
  <si>
    <t>133 001</t>
  </si>
  <si>
    <t>221 004</t>
  </si>
  <si>
    <t>Granty a transfery</t>
  </si>
  <si>
    <t>Bežné príjmy spolu:</t>
  </si>
  <si>
    <t>625 001</t>
  </si>
  <si>
    <t>625 002</t>
  </si>
  <si>
    <t>Fond zamestnanosti</t>
  </si>
  <si>
    <t>631 001</t>
  </si>
  <si>
    <t>elektrická energia</t>
  </si>
  <si>
    <t>stravovanie</t>
  </si>
  <si>
    <t>zákonné poistenie</t>
  </si>
  <si>
    <t>637 001</t>
  </si>
  <si>
    <t>školenia</t>
  </si>
  <si>
    <t>poplatky banke</t>
  </si>
  <si>
    <t>Bežné výdavky spolu:</t>
  </si>
  <si>
    <t xml:space="preserve">Kapitálové príjmy </t>
  </si>
  <si>
    <t xml:space="preserve">Bežné príjmy </t>
  </si>
  <si>
    <t>Rozpočtové príjmy spolu</t>
  </si>
  <si>
    <t>Odmeny</t>
  </si>
  <si>
    <t>úrazové poistenie</t>
  </si>
  <si>
    <t>na poist.do rezerv.fondu</t>
  </si>
  <si>
    <t>nemocenské poistenie</t>
  </si>
  <si>
    <t>starobné poistenie</t>
  </si>
  <si>
    <t>invalidné poistenie</t>
  </si>
  <si>
    <t>Príjmy z finančných operácií</t>
  </si>
  <si>
    <t>odmeny poslanci, členovia komisií</t>
  </si>
  <si>
    <t>knihy,časopisy,noviny</t>
  </si>
  <si>
    <t>Príjmy z vlastníctva majetku</t>
  </si>
  <si>
    <t xml:space="preserve">Administratívne </t>
  </si>
  <si>
    <t>Úroky</t>
  </si>
  <si>
    <t>Iné nedaňové príjmy</t>
  </si>
  <si>
    <t>DzN  byty</t>
  </si>
  <si>
    <t>08.1.0.</t>
  </si>
  <si>
    <t>cestovné - tuzemské</t>
  </si>
  <si>
    <t>všeobecný materiál</t>
  </si>
  <si>
    <t>Propagácia, reklama a inzercia</t>
  </si>
  <si>
    <t>všeobecné služby</t>
  </si>
  <si>
    <t>Členské príspevky</t>
  </si>
  <si>
    <t>Všeobecný materiál</t>
  </si>
  <si>
    <t xml:space="preserve">Vlastné príjmy ZŠ </t>
  </si>
  <si>
    <t>Príjmy z finančných operácií - zost.fin.pr.</t>
  </si>
  <si>
    <t>632 001 02</t>
  </si>
  <si>
    <t>Úroky z úveru</t>
  </si>
  <si>
    <t>03.2.0.</t>
  </si>
  <si>
    <t xml:space="preserve">Príjmy z finančných operácií </t>
  </si>
  <si>
    <t>01.1.1.6</t>
  </si>
  <si>
    <t>01.1.2.</t>
  </si>
  <si>
    <t>01.7.0.</t>
  </si>
  <si>
    <t>05.1.0.</t>
  </si>
  <si>
    <t>06.4.0.</t>
  </si>
  <si>
    <t>08.2.0.9</t>
  </si>
  <si>
    <t>08.4.0.</t>
  </si>
  <si>
    <t>Program</t>
  </si>
  <si>
    <t>Akti- vita</t>
  </si>
  <si>
    <t>funkčná klasif.</t>
  </si>
  <si>
    <t>ukazovateľ</t>
  </si>
  <si>
    <t>položka / podpoložka</t>
  </si>
  <si>
    <t>1.1.  Manažment - riadenie obce</t>
  </si>
  <si>
    <t>1.2. Plánovanie</t>
  </si>
  <si>
    <t>1.3. Kontrolná činnosť</t>
  </si>
  <si>
    <t>1.4. Finančná a rozpočtová činnosť</t>
  </si>
  <si>
    <t>1.5. Spoločný obecný úrad</t>
  </si>
  <si>
    <t>1.6. Členstvo v  samosprávnych org. a združeniach</t>
  </si>
  <si>
    <t>PROGRAM 1 SPOLU :</t>
  </si>
  <si>
    <t>2.1. Propagácia a prezentácia obce</t>
  </si>
  <si>
    <t>PROGRAM 2 SPOLU :</t>
  </si>
  <si>
    <t>3.1. Činnosť orgánov obce - obecné zastupiteľstvo</t>
  </si>
  <si>
    <t>3.2. Vzdelávanie zamestnancov obce</t>
  </si>
  <si>
    <t>3.3. Prevádzka úradu</t>
  </si>
  <si>
    <t>PROGRAM 3 SPOLU :</t>
  </si>
  <si>
    <t>PROGRAM  4 : Služby občanom</t>
  </si>
  <si>
    <t>4.1. Cintorínske a pohrebné služby - Dom smútku</t>
  </si>
  <si>
    <t>PROGRAM 4 SPOLU :</t>
  </si>
  <si>
    <t>5.1. Požiarna ochrana</t>
  </si>
  <si>
    <t>5.2. Verejné osvetlenie</t>
  </si>
  <si>
    <t>PROGRAM 5 SPOLU :</t>
  </si>
  <si>
    <t>PROGRAM  6 : Odpadové hospodárstvo</t>
  </si>
  <si>
    <t>6.1. Odvoz a zneškodnenie odpadu</t>
  </si>
  <si>
    <t>PROGRAM 6 SPOLU :</t>
  </si>
  <si>
    <t>PROGRAM 7 SPOLU :</t>
  </si>
  <si>
    <t>PROGRAM 9 SPOLU :</t>
  </si>
  <si>
    <t>PROGRAM 10 SPOLU :</t>
  </si>
  <si>
    <t>PROGRAM 11 SPOLU :</t>
  </si>
  <si>
    <t>PROGRAM 12 SPOLU :</t>
  </si>
  <si>
    <t>PROGRAM 13 SPOLU :</t>
  </si>
  <si>
    <t xml:space="preserve">   z toho:</t>
  </si>
  <si>
    <t xml:space="preserve">Kapitálové výdavky spolu: </t>
  </si>
  <si>
    <t>F I N A N Č N É   O P E R Á CI E *</t>
  </si>
  <si>
    <t>Príjmy*</t>
  </si>
  <si>
    <t>Výsledok hospodárenia</t>
  </si>
  <si>
    <t>Vlastné príjmy Základnej školy</t>
  </si>
  <si>
    <t xml:space="preserve">* - V  zmysle  §   10  ods. 6   zákona   č. 583/2004  Z.z.  o   rozpočtových   pravidlách    </t>
  </si>
  <si>
    <t xml:space="preserve">     územnej samosprávy sú súčasťou rozpočtu obce  aj  finančné  operácie, ktorými sa </t>
  </si>
  <si>
    <t xml:space="preserve">    ich splácanie. Fin.operácie nie sú súčasťou príjmov a výdavkov rozpočtu obce.</t>
  </si>
  <si>
    <t xml:space="preserve">     vykonávajú prevody z peňažných fondov obce a  realizujú  návratné  zdroje  financovania  a </t>
  </si>
  <si>
    <t>Všzp</t>
  </si>
  <si>
    <t>5.3. Civilná obrana</t>
  </si>
  <si>
    <t>02.2..0</t>
  </si>
  <si>
    <t>08.2.0.5</t>
  </si>
  <si>
    <t xml:space="preserve">DzN   pozemky </t>
  </si>
  <si>
    <t xml:space="preserve">DzN  stavby     </t>
  </si>
  <si>
    <t>podprogram</t>
  </si>
  <si>
    <t>Zdroj</t>
  </si>
  <si>
    <t>Od S TpT</t>
  </si>
  <si>
    <t>Pol Pod</t>
  </si>
  <si>
    <t>Text</t>
  </si>
  <si>
    <t>Starobné</t>
  </si>
  <si>
    <t>Úrazové</t>
  </si>
  <si>
    <t>09.6.0.1</t>
  </si>
  <si>
    <t>Spolu za podprogram</t>
  </si>
  <si>
    <t>Spolu za program</t>
  </si>
  <si>
    <t>Program 5: Vzdelávanie</t>
  </si>
  <si>
    <t>09.121</t>
  </si>
  <si>
    <t>Mzdy ZŠ</t>
  </si>
  <si>
    <t>Poistné VZP</t>
  </si>
  <si>
    <t>Nemocenské</t>
  </si>
  <si>
    <t>Invalidné</t>
  </si>
  <si>
    <t>Poistenie v nezamestnan.</t>
  </si>
  <si>
    <t>Poistenie do rezervného f.</t>
  </si>
  <si>
    <t>Vodné, stočné</t>
  </si>
  <si>
    <t>09.1.1</t>
  </si>
  <si>
    <t>Mzdy MŠ</t>
  </si>
  <si>
    <t>Poistné v nezamestnanosti</t>
  </si>
  <si>
    <t>Rezervný fond solid</t>
  </si>
  <si>
    <t>Energie</t>
  </si>
  <si>
    <t>Školenia, kurzy, porady</t>
  </si>
  <si>
    <t>09.501</t>
  </si>
  <si>
    <t>VŠZP</t>
  </si>
  <si>
    <t>PROGRAM 14 SPOLU :</t>
  </si>
  <si>
    <t>Úroky z vkladov</t>
  </si>
  <si>
    <t>Z rezervného fondu obce</t>
  </si>
  <si>
    <t>Za psa</t>
  </si>
  <si>
    <t>Podielové dane fyzické osoby/FO/</t>
  </si>
  <si>
    <t>Kolkové známky</t>
  </si>
  <si>
    <t>Reprezentačné výdavky - OcU</t>
  </si>
  <si>
    <t>Plat kontrolóra</t>
  </si>
  <si>
    <t>fond zamestnanosti</t>
  </si>
  <si>
    <t>odmeny</t>
  </si>
  <si>
    <t>všzp</t>
  </si>
  <si>
    <t>energie elektr</t>
  </si>
  <si>
    <t>Osobný príplatok</t>
  </si>
  <si>
    <t>Mzdy MŠ 111</t>
  </si>
  <si>
    <t>Shválený rozpočet výdavkov spolu:</t>
  </si>
  <si>
    <t>08.02. Materská škola</t>
  </si>
  <si>
    <t>08.01. Základná škola</t>
  </si>
  <si>
    <t>08.03. Školský klub deti</t>
  </si>
  <si>
    <t>08.04. Školská jedáleň</t>
  </si>
  <si>
    <t>Komunálny odpad</t>
  </si>
  <si>
    <t>starobné</t>
  </si>
  <si>
    <t>úrazové</t>
  </si>
  <si>
    <t>Invalidé poistenie</t>
  </si>
  <si>
    <t>rezervný fond</t>
  </si>
  <si>
    <t xml:space="preserve">tarifný plat </t>
  </si>
  <si>
    <t>.......................</t>
  </si>
  <si>
    <t>vl.prij 41</t>
  </si>
  <si>
    <t>obec 41</t>
  </si>
  <si>
    <t>zrážková daň - banka</t>
  </si>
  <si>
    <t>Úroky bankové</t>
  </si>
  <si>
    <t>Výdavky splátky úverov</t>
  </si>
  <si>
    <t xml:space="preserve">Predaj pozemkov </t>
  </si>
  <si>
    <t>Za nevýherné hracie prístroje</t>
  </si>
  <si>
    <t>Z prenájmu bytov</t>
  </si>
  <si>
    <t>Z prenájmu budov - pošta</t>
  </si>
  <si>
    <t>Z prenájmu budov - tel. ústredňa</t>
  </si>
  <si>
    <t>Z prenájmu budov- kultúra,zasadačka</t>
  </si>
  <si>
    <t>Z prenájmu budov - DS</t>
  </si>
  <si>
    <t>Správne poplatky  - overovanie listiny,podpisy</t>
  </si>
  <si>
    <t xml:space="preserve"> - stavebné, kolaudačné</t>
  </si>
  <si>
    <t xml:space="preserve"> - matrika</t>
  </si>
  <si>
    <t xml:space="preserve"> - potvrdenia z evidencie</t>
  </si>
  <si>
    <t xml:space="preserve"> - miestny rozhlas</t>
  </si>
  <si>
    <t xml:space="preserve"> - geolog. prieskum</t>
  </si>
  <si>
    <t xml:space="preserve"> - cintorínske  poplatky</t>
  </si>
  <si>
    <t>stravné zmc OU</t>
  </si>
  <si>
    <t>Vypúšťanie odpadových vôd</t>
  </si>
  <si>
    <t>Vratky - z refundácie energie,voda BJ</t>
  </si>
  <si>
    <t>Transfer ZŠ - normatívne</t>
  </si>
  <si>
    <t>Transfer ZŠ - dopravné</t>
  </si>
  <si>
    <t>Transfer ZŠ - vzdelávacie poukazy</t>
  </si>
  <si>
    <t>Transfer ZŠ - asistent učiteľa</t>
  </si>
  <si>
    <t>Transfer ZŠ - strava HN</t>
  </si>
  <si>
    <t>Transfer ZŠ - školské potreby</t>
  </si>
  <si>
    <t>Transfer ZŠ - 5-ročné deti MŠ</t>
  </si>
  <si>
    <t>Transfer ZŠ - žiaci SZP</t>
  </si>
  <si>
    <t>Dot. z MF pre ZŠ - zvýšenie platov</t>
  </si>
  <si>
    <t>Transfer na stavebný poriadok</t>
  </si>
  <si>
    <t>Transfer na matriku</t>
  </si>
  <si>
    <t>Transfer na EO</t>
  </si>
  <si>
    <t>Transfer na životné prostredie</t>
  </si>
  <si>
    <t>Transfer na dopravu a cestné komunikácie</t>
  </si>
  <si>
    <t>Zost.fin.prostriedkov z predch.rokov - ZŠ dopravné</t>
  </si>
  <si>
    <t xml:space="preserve">vodne </t>
  </si>
  <si>
    <t>poštové a telekom. služby</t>
  </si>
  <si>
    <t>údržba -výpočtová technika</t>
  </si>
  <si>
    <t>údržba budov, objektov</t>
  </si>
  <si>
    <t>špeciálne služby</t>
  </si>
  <si>
    <t>3.5. Prevádzka televízneho kábelového rozvodu</t>
  </si>
  <si>
    <t>elektrická energia zosilňovače</t>
  </si>
  <si>
    <t>údržba satelitu</t>
  </si>
  <si>
    <t>08.3.0</t>
  </si>
  <si>
    <t>3.6. Informačný systém</t>
  </si>
  <si>
    <t>výpočtová technika</t>
  </si>
  <si>
    <t>na poistenie do rezervného fondu</t>
  </si>
  <si>
    <t>dohoda o pracovnej činnosti</t>
  </si>
  <si>
    <t>rutinná a štandartná údržba</t>
  </si>
  <si>
    <t>01.3.3</t>
  </si>
  <si>
    <t>osobný príplatok</t>
  </si>
  <si>
    <t>poistenie v nezamestnanosti</t>
  </si>
  <si>
    <t xml:space="preserve">energie </t>
  </si>
  <si>
    <t>poštové a tel. služby</t>
  </si>
  <si>
    <t>4.3. Činnosť matriky</t>
  </si>
  <si>
    <t xml:space="preserve">Reprezentačné </t>
  </si>
  <si>
    <t>PHM Avia</t>
  </si>
  <si>
    <t>Servis, údržba, opravy</t>
  </si>
  <si>
    <t>údržba</t>
  </si>
  <si>
    <t>odmeny a príspevky</t>
  </si>
  <si>
    <t>PROGRAM  5 : Bezpečnosť, právo a poriadok, požiarna ochrana</t>
  </si>
  <si>
    <t>637 004</t>
  </si>
  <si>
    <t>637 004 1</t>
  </si>
  <si>
    <t>komunálny odpad - uloženie</t>
  </si>
  <si>
    <t>komunálny odpad - vývoz</t>
  </si>
  <si>
    <t>637 004 2</t>
  </si>
  <si>
    <t>separovaný zber - vývoz</t>
  </si>
  <si>
    <t>7.1. Doprava</t>
  </si>
  <si>
    <t>4.2. Práce v obci pre občanov - VPP</t>
  </si>
  <si>
    <t>PROGRAM  7 : Doprava</t>
  </si>
  <si>
    <t>04.5.1.</t>
  </si>
  <si>
    <t>PROGRAM  8 : Komunikácie</t>
  </si>
  <si>
    <t>04.5.1.3</t>
  </si>
  <si>
    <t>8.1. Údržba pozemných komunikácií - zimná, letná</t>
  </si>
  <si>
    <t>Starobné poistenie</t>
  </si>
  <si>
    <t>Úrazové poistenie</t>
  </si>
  <si>
    <t>Poistenie do RF</t>
  </si>
  <si>
    <t>Dohoda</t>
  </si>
  <si>
    <t>Osobné priplatky</t>
  </si>
  <si>
    <t>PROGRAM  9 : Vzdelávanie</t>
  </si>
  <si>
    <t>Vodné</t>
  </si>
  <si>
    <t>09.1.1.1.</t>
  </si>
  <si>
    <t>Tel. služby</t>
  </si>
  <si>
    <t>9.1. Materská škola</t>
  </si>
  <si>
    <t>9.2. Základná škola</t>
  </si>
  <si>
    <t>Reprezentačné MDD</t>
  </si>
  <si>
    <t>Vratky - nezrovnalosť rekonštukcia ZŠ</t>
  </si>
  <si>
    <t>PROGRAM 10 : Šport</t>
  </si>
  <si>
    <t>10.1. Športový areál</t>
  </si>
  <si>
    <t>10.2. Grantový systém obecného športového klubu</t>
  </si>
  <si>
    <t>10.3. Obecný športový klub</t>
  </si>
  <si>
    <t>10.4. Podpora športových podujatí v obci</t>
  </si>
  <si>
    <t>Transfér TJ</t>
  </si>
  <si>
    <t>PROGRAM 11 : Kultúra</t>
  </si>
  <si>
    <t>Reprezentačné - dôchodci</t>
  </si>
  <si>
    <t>11.1. Kultúrne podujatia</t>
  </si>
  <si>
    <t>11.2. Kultúrny dom</t>
  </si>
  <si>
    <t>Oslavy SNP</t>
  </si>
  <si>
    <t>Silvester - pyrotechnika</t>
  </si>
  <si>
    <t>Reprezentačné - Deň matiek</t>
  </si>
  <si>
    <t>Reprezentačné - Mikuláš</t>
  </si>
  <si>
    <t>Reprezentačné - Fašiangová burza</t>
  </si>
  <si>
    <t>Reprezentačné - Výstup na Sinú</t>
  </si>
  <si>
    <t>Reprezentačné - Veľkonočný bál</t>
  </si>
  <si>
    <t>Reprezentačné - Silvester</t>
  </si>
  <si>
    <t>11.3. Knižnica</t>
  </si>
  <si>
    <t>Invalidné pistenie</t>
  </si>
  <si>
    <t>Knihy</t>
  </si>
  <si>
    <t>11.4. Rozhlas</t>
  </si>
  <si>
    <t>Údržba</t>
  </si>
  <si>
    <t>PROGRAM 12 : Prostredie pre život</t>
  </si>
  <si>
    <t>12.1. Verejná zeleň</t>
  </si>
  <si>
    <t>05.3.0.</t>
  </si>
  <si>
    <t>PHM - kosačka</t>
  </si>
  <si>
    <t>Terénne úpravy, čistenie kontajnerov</t>
  </si>
  <si>
    <t>12.3. ČOV a kanalizácia</t>
  </si>
  <si>
    <t>05.2.0.</t>
  </si>
  <si>
    <t>Energie ČOV Galovany</t>
  </si>
  <si>
    <t>Energie ČOV Svätý Kríž</t>
  </si>
  <si>
    <t>Prevádzkovanie</t>
  </si>
  <si>
    <t>Všeobecné služby</t>
  </si>
  <si>
    <t>632 001 1</t>
  </si>
  <si>
    <t>632 001 2</t>
  </si>
  <si>
    <t>637 004 3</t>
  </si>
  <si>
    <t>Opravy</t>
  </si>
  <si>
    <t>PROGRAM 8 SPOLU :</t>
  </si>
  <si>
    <t>PROGRAM 13 : Bývanie</t>
  </si>
  <si>
    <t>06.1.0.</t>
  </si>
  <si>
    <t>Vodné - refakturované</t>
  </si>
  <si>
    <t>materiál</t>
  </si>
  <si>
    <t>údržba a opravy</t>
  </si>
  <si>
    <t xml:space="preserve">poistné </t>
  </si>
  <si>
    <t>PROGRAM 14 : Administratíva</t>
  </si>
  <si>
    <t>14.1. Činnosť obecného úradu</t>
  </si>
  <si>
    <t xml:space="preserve">príplatok osobný </t>
  </si>
  <si>
    <t>príplatok 15%</t>
  </si>
  <si>
    <t>Dohody</t>
  </si>
  <si>
    <t>Na nemocenské dávky</t>
  </si>
  <si>
    <t>14.2. Finančná a rozpočtová oblasť</t>
  </si>
  <si>
    <t>14.3. Transakcie verejného dlhu</t>
  </si>
  <si>
    <t>651 002 2</t>
  </si>
  <si>
    <t>651 002 1</t>
  </si>
  <si>
    <t>PROGRAM  1 : Plánovanie, manažment a kontrola</t>
  </si>
  <si>
    <t>PROGRAM  2 : Propagácia a reklama</t>
  </si>
  <si>
    <t>PROGRAM  3 : Interné služby</t>
  </si>
  <si>
    <t>zš + mš 111</t>
  </si>
  <si>
    <t>Za riadenie</t>
  </si>
  <si>
    <t>za triednictvo</t>
  </si>
  <si>
    <t>za prácu nadčas</t>
  </si>
  <si>
    <t>prašnosť</t>
  </si>
  <si>
    <t>práca v soboty, nedele</t>
  </si>
  <si>
    <t>kredity</t>
  </si>
  <si>
    <t>dohody</t>
  </si>
  <si>
    <t>cestovné náhrady</t>
  </si>
  <si>
    <t>telefónne a poštovné poplatky</t>
  </si>
  <si>
    <t>interiérové vybavenie</t>
  </si>
  <si>
    <t>prevádzkové stroje</t>
  </si>
  <si>
    <t>učebné pomôcky</t>
  </si>
  <si>
    <t>pracovné odevy</t>
  </si>
  <si>
    <t>softvér</t>
  </si>
  <si>
    <t>palivá ako zdroje</t>
  </si>
  <si>
    <t>štandartná údržba</t>
  </si>
  <si>
    <t>školenie a kurzy</t>
  </si>
  <si>
    <t>poplaty banke a iné poplatky</t>
  </si>
  <si>
    <t>poistenie</t>
  </si>
  <si>
    <t>prídel do soc. fondu</t>
  </si>
  <si>
    <t>nemocenské</t>
  </si>
  <si>
    <t>asistent učiteľa</t>
  </si>
  <si>
    <t>tarifné platy</t>
  </si>
  <si>
    <t>ZP 10%</t>
  </si>
  <si>
    <t>vzelávacie poukazy</t>
  </si>
  <si>
    <t>smennosť</t>
  </si>
  <si>
    <t>Cestovné náhrady</t>
  </si>
  <si>
    <t>Učebné pomôcky</t>
  </si>
  <si>
    <t xml:space="preserve">Údržba </t>
  </si>
  <si>
    <t>príspevok pre 5 r.</t>
  </si>
  <si>
    <t>príjmy</t>
  </si>
  <si>
    <t>výdaje</t>
  </si>
  <si>
    <t>SPOLU</t>
  </si>
  <si>
    <t>rozdiel</t>
  </si>
  <si>
    <t>PRÍJMY SPOLU:</t>
  </si>
  <si>
    <t>VÝDAVKY SPOLU:</t>
  </si>
  <si>
    <t>Splátka istiny, bankový úver -UNIV</t>
  </si>
  <si>
    <t>Finančné operácie výdavkové</t>
  </si>
  <si>
    <t>Finančné operácie výdavkové SPOLU :</t>
  </si>
  <si>
    <t>poistenie majetku</t>
  </si>
  <si>
    <t>01.1.1.6.</t>
  </si>
  <si>
    <t>príspevok na činnosť Drob. Prevádzke</t>
  </si>
  <si>
    <t>9.3. Mimoškolské aktivity, CVČ</t>
  </si>
  <si>
    <t>09.5.0.1</t>
  </si>
  <si>
    <t>09.5.0.2.</t>
  </si>
  <si>
    <t>Transfér CVČ</t>
  </si>
  <si>
    <t>Transfér zariadenia záujmového vzdelávania</t>
  </si>
  <si>
    <t>zostatok fin. prostriedkov k 31.12.2012</t>
  </si>
  <si>
    <t xml:space="preserve"> - káblová televízia</t>
  </si>
  <si>
    <t>Transfer voľby</t>
  </si>
  <si>
    <t>Transfer - vodozádržné opatrenia</t>
  </si>
  <si>
    <t>Transfer  - revitalizácia verejných priestranstiev</t>
  </si>
  <si>
    <t>Vratka voda</t>
  </si>
  <si>
    <t>Z prenájmu pozemkov</t>
  </si>
  <si>
    <t>Z prenájmu pekárne</t>
  </si>
  <si>
    <t>Z prenájmu chránenej dieľne</t>
  </si>
  <si>
    <t>Refundácia - energie chránená dieľňa</t>
  </si>
  <si>
    <t xml:space="preserve">Úver - Revitalizácia verejnýh prienstanstiev </t>
  </si>
  <si>
    <t>Úver - Revitalizácia VP - neoprávnené výdavky</t>
  </si>
  <si>
    <t>Sponzorstvo</t>
  </si>
  <si>
    <t>Revitalizácia verejných prienstranstiev</t>
  </si>
  <si>
    <t>Propagácia</t>
  </si>
  <si>
    <t>OU výmena okien</t>
  </si>
  <si>
    <t>Revitelizácia VP</t>
  </si>
  <si>
    <t>Výstavba kanaliz. prípojky k ZŠ</t>
  </si>
  <si>
    <t>voľby odmena</t>
  </si>
  <si>
    <t>voľby úrazové</t>
  </si>
  <si>
    <t>voľby všeobecný materiál</t>
  </si>
  <si>
    <t>voľby občerstvenie</t>
  </si>
  <si>
    <t>voľby stravné</t>
  </si>
  <si>
    <t>voľby dohoda</t>
  </si>
  <si>
    <t>voľby odmeny</t>
  </si>
  <si>
    <t>príplatok 15 %</t>
  </si>
  <si>
    <t>Martika tar. plat</t>
  </si>
  <si>
    <t>Reprezentačné</t>
  </si>
  <si>
    <t>Doprava</t>
  </si>
  <si>
    <t>Splátka istiny (superlinka) neoprávnené výdavky Revitalizácia VP</t>
  </si>
  <si>
    <t>Splátka ŠFRB z rezervného fondu</t>
  </si>
  <si>
    <t>telekomunikačná technika</t>
  </si>
  <si>
    <t>prevádzkové stroja a zariadenia</t>
  </si>
  <si>
    <t>Rutinná a štandartná údržba</t>
  </si>
  <si>
    <t>Pokuty a penále</t>
  </si>
  <si>
    <t>Nyvýšenie úveru - poplatky</t>
  </si>
  <si>
    <t>3.4. Autodoprava</t>
  </si>
  <si>
    <t>Prepravné</t>
  </si>
  <si>
    <t>všeobecný materiál dom smútku</t>
  </si>
  <si>
    <t>všeobecný materiál cintorín</t>
  </si>
  <si>
    <t>všeobecné služby - kopanie jamy cintorín</t>
  </si>
  <si>
    <t>4.5. Drobná pevádzka - služby občanom</t>
  </si>
  <si>
    <t>prevádzkové stroje a náradie</t>
  </si>
  <si>
    <t>preddavková daň z príjmov PO</t>
  </si>
  <si>
    <t>Komunikácie zimná a letná údržba</t>
  </si>
  <si>
    <t>Vrátené dopravné na KŠÚ</t>
  </si>
  <si>
    <t>Malá technika, náradie</t>
  </si>
  <si>
    <t>12.2. Protipovodňové opatrenia-vodozádržné opatrenia</t>
  </si>
  <si>
    <t>Stravovanie</t>
  </si>
  <si>
    <t>Poistné zamestnancov</t>
  </si>
  <si>
    <t>Krovinorez</t>
  </si>
  <si>
    <t>špecálne služby</t>
  </si>
  <si>
    <t>SZP žiaci</t>
  </si>
  <si>
    <t>dopravné žiakom</t>
  </si>
  <si>
    <t>1070</t>
  </si>
  <si>
    <t>HN strava</t>
  </si>
  <si>
    <t>HN žiaci</t>
  </si>
  <si>
    <t>Hn školské potreby</t>
  </si>
  <si>
    <t>Mzdy MŠ predškolská</t>
  </si>
  <si>
    <t>spolu 111 08.02 Materská škola prdškolská výchova</t>
  </si>
  <si>
    <t>Interérové vybavenie</t>
  </si>
  <si>
    <t>Prevádzkové stroje a prístroje</t>
  </si>
  <si>
    <t>materiál do spotreby</t>
  </si>
  <si>
    <t>Mzdy  5%</t>
  </si>
  <si>
    <t>5% ŠKD, MŠ, ŠJ</t>
  </si>
  <si>
    <t>spolu 111 5% ŠKD, MŠ, ŠJ</t>
  </si>
  <si>
    <t>PROGRAM  9 : Vzdelávanie - výdavky ZŠ</t>
  </si>
  <si>
    <t>pokladňa</t>
  </si>
  <si>
    <t>garančný fond</t>
  </si>
  <si>
    <t>25320342/0200 BÚ</t>
  </si>
  <si>
    <t>8107156001/5600 BÚ</t>
  </si>
  <si>
    <t>8107154006/5600 byty</t>
  </si>
  <si>
    <t>8107151008/5600 byty</t>
  </si>
  <si>
    <t>35-25320342/0200 škola</t>
  </si>
  <si>
    <t>09.1.2.1.</t>
  </si>
  <si>
    <t>08.3.0.</t>
  </si>
  <si>
    <t>04.2.1.9.</t>
  </si>
  <si>
    <t>Návrh rozpočtu Základnej školy s materskou školou Svätý Kríž</t>
  </si>
  <si>
    <t>13.1. Bytové jednotky</t>
  </si>
  <si>
    <t>Starosta obce : Vladimír Feketík</t>
  </si>
  <si>
    <t xml:space="preserve">Rozpočet po zmenách </t>
  </si>
  <si>
    <t xml:space="preserve">Rozpočet na rok </t>
  </si>
  <si>
    <t xml:space="preserve">Očakávaná skutočnosť za rok </t>
  </si>
  <si>
    <t xml:space="preserve">Plnenie v roku </t>
  </si>
  <si>
    <t>V Svätom Kríži, dňa :</t>
  </si>
  <si>
    <t>Zapisovateľka :</t>
  </si>
  <si>
    <t xml:space="preserve">Overovatelia zápisnice :  </t>
  </si>
  <si>
    <t>Bežný rozpočet, kapitálový rozpočet - sumarizácia 2011, 2012, 2013, 2014, 201, 2016</t>
  </si>
  <si>
    <t xml:space="preserve"> ZŠ - Rekonštrukcia a stav. úpravy</t>
  </si>
  <si>
    <t xml:space="preserve"> ZŠ- Rekonštrukcia a stav. úpravy</t>
  </si>
  <si>
    <t>Za ubytovanie</t>
  </si>
  <si>
    <t>Za užívanie verejného priestranstva</t>
  </si>
  <si>
    <t>Z prenájmu barák TJ</t>
  </si>
  <si>
    <t>Za elektroodpad</t>
  </si>
  <si>
    <t>Za porušenie predpisov</t>
  </si>
  <si>
    <t>Vratky SP</t>
  </si>
  <si>
    <t>Refundácia ener. Služby - teplo ZŠ</t>
  </si>
  <si>
    <t>Refundácia ener. Služby - teplo MŠ</t>
  </si>
  <si>
    <t>Transfer na cestnú infraštruktúru</t>
  </si>
  <si>
    <t>Z prenájmu bytov - preddavok voda</t>
  </si>
  <si>
    <t>Z prenájmu bytov - správa BJ</t>
  </si>
  <si>
    <t>Z prenájmu bytov - fond opráv</t>
  </si>
  <si>
    <t>ROZPOČET NA ROK 2014, 2015, 2016</t>
  </si>
  <si>
    <t>Transfer sčítanie obyvateľov domov a bytov</t>
  </si>
  <si>
    <t>Transfer Rekonštrukcia ZŠ</t>
  </si>
  <si>
    <t>Poplatky a platby z predaja služieb</t>
  </si>
  <si>
    <t>Predaj  bytu č.106</t>
  </si>
  <si>
    <t>Úver -Rekonštrukcia ZŠ</t>
  </si>
  <si>
    <t>Stavebný poriadok dot.</t>
  </si>
  <si>
    <t>Stavebný poriadok vl.</t>
  </si>
  <si>
    <t>633006 02</t>
  </si>
  <si>
    <t>všeobecný materiál EO</t>
  </si>
  <si>
    <t>poistenie autá</t>
  </si>
  <si>
    <t>vrátenie dotácie ŠFRB 6 BJ</t>
  </si>
  <si>
    <t>interérové vybavenie, kanc. nábytok</t>
  </si>
  <si>
    <t>Palivo</t>
  </si>
  <si>
    <t>Účasť na majetku SBD s.r.o</t>
  </si>
  <si>
    <t>Cestovné - tuzemské</t>
  </si>
  <si>
    <t>Špeciálne služby</t>
  </si>
  <si>
    <t>633006 01</t>
  </si>
  <si>
    <t>všeobencý materiál</t>
  </si>
  <si>
    <t>Provízie bankové</t>
  </si>
  <si>
    <t>transfér SAD dot.</t>
  </si>
  <si>
    <t xml:space="preserve">transfér SAD vl. </t>
  </si>
  <si>
    <t>správa BJ</t>
  </si>
  <si>
    <t>zábezpeka</t>
  </si>
  <si>
    <t>Všeobecné služby výk.umelci</t>
  </si>
  <si>
    <t>Energetické služby teplo MŠ refakt.</t>
  </si>
  <si>
    <t>Energetické služby teplo ZŠ refakt.</t>
  </si>
  <si>
    <t>voľby ZP</t>
  </si>
  <si>
    <t>voľby NP</t>
  </si>
  <si>
    <t>voľby SP</t>
  </si>
  <si>
    <t>voľby IP</t>
  </si>
  <si>
    <t>voľby poistenie v nezamestnanosti</t>
  </si>
  <si>
    <t>voľby poistenie do RF</t>
  </si>
  <si>
    <t>voľby poštovné a tel. služby</t>
  </si>
  <si>
    <t>voľby prepravné</t>
  </si>
  <si>
    <t>komunálny odpad -ulož z dot.</t>
  </si>
  <si>
    <t xml:space="preserve">Komunikácie  oprava z dot. </t>
  </si>
  <si>
    <t xml:space="preserve">Transfér </t>
  </si>
  <si>
    <t>vratka ŠFRB 30BJ</t>
  </si>
  <si>
    <t>El. energia spol. priestory</t>
  </si>
  <si>
    <t>Výmena technol. zariadenia</t>
  </si>
  <si>
    <t>Splátka istiny,  úvery ŠFRB</t>
  </si>
  <si>
    <t>Splátka istiny - bankový úver Rekonštrukcia ZŠ a Revitalizácia ver. priestranstiev</t>
  </si>
  <si>
    <t xml:space="preserve">Splátka bankových úverov ter.I,ter II.  </t>
  </si>
  <si>
    <t>633 001</t>
  </si>
  <si>
    <t>ZŠ interiérové vybavenie</t>
  </si>
  <si>
    <t>633 002</t>
  </si>
  <si>
    <t>ZŠ výp. a telekom.technika</t>
  </si>
  <si>
    <t>ZŠ softwer</t>
  </si>
  <si>
    <t>Polyfunkčný dom pri ŠA - projekty</t>
  </si>
  <si>
    <t>Rozšírenie inž.sietí vyš.koniec - projekty</t>
  </si>
  <si>
    <t>Rozšírenie inž.sietí za OÚ</t>
  </si>
  <si>
    <t>Rekonštrukcia ZŠ</t>
  </si>
  <si>
    <t>Revitalizácia VP</t>
  </si>
  <si>
    <t>ZŠ interiérové vybavenie KV</t>
  </si>
  <si>
    <t>MŠ pece, umývačka KV</t>
  </si>
  <si>
    <t>stravné</t>
  </si>
  <si>
    <t>sčítanie úrazové</t>
  </si>
  <si>
    <t>sčítanie všeobecný materiál</t>
  </si>
  <si>
    <t>sčítanie dohoda</t>
  </si>
  <si>
    <t>elektrická energia CHD</t>
  </si>
  <si>
    <t>Špeciálny  materiál</t>
  </si>
  <si>
    <t>Vývoz a uloženie TKO</t>
  </si>
  <si>
    <t>718 001</t>
  </si>
  <si>
    <t>ZŠ Rekonštrukcia osvetlenia KV</t>
  </si>
  <si>
    <t>ZŠ výpočtová technika a špec. Mat. KV</t>
  </si>
  <si>
    <t>Rutinná a štand.udržba</t>
  </si>
  <si>
    <t>Kult. Dom kúrenie</t>
  </si>
  <si>
    <t>Kameň</t>
  </si>
  <si>
    <t>Revitalizácia VP neopr. výdavky</t>
  </si>
  <si>
    <t>Schválený programový rozpočet Základnej školy s materskou školou Svätý Kríž</t>
  </si>
  <si>
    <t>Garančný fond</t>
  </si>
  <si>
    <t>energie elektr -elektrika</t>
  </si>
  <si>
    <t xml:space="preserve">energie elektr </t>
  </si>
  <si>
    <t>štandart údžba inter</t>
  </si>
  <si>
    <t>štandart údržba výpoč tech</t>
  </si>
  <si>
    <t>štandart údžba prev stroj</t>
  </si>
  <si>
    <t>štandartná údržba budovy</t>
  </si>
  <si>
    <t>09.121.</t>
  </si>
  <si>
    <t>nájom budov</t>
  </si>
  <si>
    <t>nájom strojov</t>
  </si>
  <si>
    <t>učebné pomôcky SZP</t>
  </si>
  <si>
    <t>Garančné poistenie</t>
  </si>
  <si>
    <t>dohoda VZPOUK</t>
  </si>
  <si>
    <t>odmena krúžky</t>
  </si>
  <si>
    <t>všeob material</t>
  </si>
  <si>
    <t>učebné pomôcky VZPOUK</t>
  </si>
  <si>
    <t>reprezentač</t>
  </si>
  <si>
    <t>všeob služby VZPOUK</t>
  </si>
  <si>
    <t>softvér VZPOUK</t>
  </si>
  <si>
    <t>Dopravné žiakom</t>
  </si>
  <si>
    <t>ostatné príplatky</t>
  </si>
  <si>
    <t>09.1.1.</t>
  </si>
  <si>
    <t>cestovne</t>
  </si>
  <si>
    <t>MŠ predškolská</t>
  </si>
  <si>
    <t>poštovné</t>
  </si>
  <si>
    <t>09.111</t>
  </si>
  <si>
    <t>všeob mat</t>
  </si>
  <si>
    <t>odmena dohoda</t>
  </si>
  <si>
    <t>palivá ako zdroje uhlie</t>
  </si>
  <si>
    <t>palivá služby za dodávku tepla</t>
  </si>
  <si>
    <t>tarifné platy VZPOUK</t>
  </si>
  <si>
    <t>09 .501</t>
  </si>
  <si>
    <t>výpočt technika</t>
  </si>
  <si>
    <t>všeobec mat</t>
  </si>
  <si>
    <t>rutinná údržba prev stroj</t>
  </si>
  <si>
    <t>všeobec služby</t>
  </si>
  <si>
    <t>kapikálové stoj</t>
  </si>
  <si>
    <t>poškodené učebnice</t>
  </si>
  <si>
    <t>škd</t>
  </si>
  <si>
    <t>mš</t>
  </si>
  <si>
    <t>stravne</t>
  </si>
  <si>
    <t>vratka</t>
  </si>
  <si>
    <t>refundácia</t>
  </si>
  <si>
    <t>grand</t>
  </si>
  <si>
    <t>dar</t>
  </si>
  <si>
    <t>refundácia eu fond</t>
  </si>
  <si>
    <t>Revitalizácia VP-projekty</t>
  </si>
  <si>
    <t>ročné aktuálizácie URBIS</t>
  </si>
  <si>
    <t>Príloha k uzneseniu č.</t>
  </si>
  <si>
    <t>Vlastné príjmy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</si>
</sst>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[$€-1]"/>
    <numFmt numFmtId="165" formatCode="#,##0\ [$€-1]"/>
    <numFmt numFmtId="166" formatCode="_-* #,##0\ _€_-;\-* #,##0\ _€_-;_-* &quot;-&quot;??\ _€_-;_-@_-"/>
    <numFmt numFmtId="167" formatCode="#,##0_ ;\-#,##0\ 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Black"/>
      <family val="2"/>
      <charset val="238"/>
    </font>
    <font>
      <b/>
      <sz val="10"/>
      <color indexed="63"/>
      <name val="Arial"/>
      <family val="2"/>
    </font>
    <font>
      <b/>
      <sz val="10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sz val="11"/>
      <color indexed="63"/>
      <name val="Arial"/>
      <family val="2"/>
      <charset val="238"/>
    </font>
    <font>
      <sz val="11"/>
      <name val="Bookman Old Style"/>
      <family val="1"/>
    </font>
    <font>
      <b/>
      <sz val="11"/>
      <name val="Arial Black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8"/>
      <color rgb="FFFF0000"/>
      <name val="Arial"/>
      <family val="2"/>
    </font>
    <font>
      <sz val="8"/>
      <color rgb="FFFF0000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</cellStyleXfs>
  <cellXfs count="608">
    <xf numFmtId="0" fontId="0" fillId="0" borderId="0" xfId="0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3" fontId="3" fillId="0" borderId="0" xfId="0" applyNumberFormat="1" applyFont="1" applyFill="1" applyBorder="1"/>
    <xf numFmtId="0" fontId="6" fillId="0" borderId="0" xfId="0" applyFont="1" applyFill="1"/>
    <xf numFmtId="0" fontId="5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/>
    <xf numFmtId="0" fontId="15" fillId="0" borderId="0" xfId="0" applyFont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12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3" fontId="17" fillId="2" borderId="1" xfId="0" applyNumberFormat="1" applyFont="1" applyFill="1" applyBorder="1" applyAlignment="1">
      <alignment horizontal="center" wrapText="1"/>
    </xf>
    <xf numFmtId="3" fontId="0" fillId="0" borderId="0" xfId="0" applyNumberFormat="1"/>
    <xf numFmtId="3" fontId="17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49" fontId="2" fillId="0" borderId="1" xfId="0" applyNumberFormat="1" applyFont="1" applyFill="1" applyBorder="1"/>
    <xf numFmtId="49" fontId="12" fillId="0" borderId="1" xfId="0" applyNumberFormat="1" applyFont="1" applyFill="1" applyBorder="1"/>
    <xf numFmtId="3" fontId="20" fillId="0" borderId="0" xfId="0" applyNumberFormat="1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left"/>
    </xf>
    <xf numFmtId="0" fontId="21" fillId="0" borderId="0" xfId="0" applyFont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0" fontId="17" fillId="9" borderId="1" xfId="0" applyFont="1" applyFill="1" applyBorder="1" applyAlignment="1">
      <alignment horizontal="left" wrapText="1"/>
    </xf>
    <xf numFmtId="0" fontId="16" fillId="9" borderId="1" xfId="0" applyFont="1" applyFill="1" applyBorder="1" applyAlignment="1">
      <alignment horizontal="center"/>
    </xf>
    <xf numFmtId="0" fontId="0" fillId="9" borderId="0" xfId="0" applyFill="1"/>
    <xf numFmtId="3" fontId="12" fillId="9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8" fillId="0" borderId="0" xfId="0" applyFont="1"/>
    <xf numFmtId="49" fontId="0" fillId="0" borderId="0" xfId="0" applyNumberFormat="1" applyAlignment="1">
      <alignment horizontal="left"/>
    </xf>
    <xf numFmtId="0" fontId="20" fillId="2" borderId="4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0" fontId="0" fillId="2" borderId="2" xfId="0" applyFill="1" applyBorder="1"/>
    <xf numFmtId="165" fontId="14" fillId="2" borderId="1" xfId="0" applyNumberFormat="1" applyFont="1" applyFill="1" applyBorder="1"/>
    <xf numFmtId="0" fontId="0" fillId="0" borderId="0" xfId="0" applyAlignment="1">
      <alignment horizontal="left"/>
    </xf>
    <xf numFmtId="0" fontId="27" fillId="0" borderId="0" xfId="0" applyFont="1" applyAlignment="1">
      <alignment vertic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10" borderId="1" xfId="0" applyFont="1" applyFill="1" applyBorder="1" applyAlignment="1">
      <alignment horizontal="left"/>
    </xf>
    <xf numFmtId="0" fontId="4" fillId="10" borderId="1" xfId="0" applyFont="1" applyFill="1" applyBorder="1"/>
    <xf numFmtId="0" fontId="3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0" fontId="3" fillId="10" borderId="1" xfId="0" applyFont="1" applyFill="1" applyBorder="1"/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4" fillId="9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3" fontId="14" fillId="9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3" fontId="0" fillId="0" borderId="1" xfId="0" applyNumberFormat="1" applyBorder="1" applyAlignment="1">
      <alignment horizontal="left"/>
    </xf>
    <xf numFmtId="0" fontId="0" fillId="0" borderId="11" xfId="0" applyBorder="1"/>
    <xf numFmtId="164" fontId="0" fillId="9" borderId="0" xfId="0" applyNumberFormat="1" applyFill="1"/>
    <xf numFmtId="0" fontId="0" fillId="0" borderId="11" xfId="0" applyBorder="1" applyAlignment="1">
      <alignment horizontal="left"/>
    </xf>
    <xf numFmtId="49" fontId="0" fillId="0" borderId="11" xfId="0" applyNumberFormat="1" applyBorder="1" applyAlignment="1">
      <alignment horizontal="left"/>
    </xf>
    <xf numFmtId="3" fontId="0" fillId="0" borderId="11" xfId="0" applyNumberFormat="1" applyBorder="1"/>
    <xf numFmtId="1" fontId="0" fillId="0" borderId="1" xfId="0" applyNumberFormat="1" applyBorder="1"/>
    <xf numFmtId="0" fontId="4" fillId="0" borderId="1" xfId="0" applyFont="1" applyFill="1" applyBorder="1" applyAlignment="1">
      <alignment wrapText="1"/>
    </xf>
    <xf numFmtId="0" fontId="29" fillId="0" borderId="0" xfId="0" applyFont="1" applyAlignment="1">
      <alignment horizontal="left" inden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3" fontId="14" fillId="10" borderId="1" xfId="0" applyNumberFormat="1" applyFont="1" applyFill="1" applyBorder="1"/>
    <xf numFmtId="3" fontId="14" fillId="11" borderId="1" xfId="0" applyNumberFormat="1" applyFont="1" applyFill="1" applyBorder="1"/>
    <xf numFmtId="3" fontId="11" fillId="9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4" fillId="0" borderId="0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1" fillId="10" borderId="1" xfId="0" applyFont="1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3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wrapText="1"/>
    </xf>
    <xf numFmtId="0" fontId="0" fillId="0" borderId="0" xfId="0" applyFill="1"/>
    <xf numFmtId="0" fontId="4" fillId="0" borderId="1" xfId="0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49" fontId="4" fillId="0" borderId="1" xfId="0" applyNumberFormat="1" applyFont="1" applyFill="1" applyBorder="1"/>
    <xf numFmtId="49" fontId="15" fillId="0" borderId="0" xfId="0" applyNumberFormat="1" applyFont="1"/>
    <xf numFmtId="49" fontId="0" fillId="0" borderId="0" xfId="0" applyNumberFormat="1"/>
    <xf numFmtId="0" fontId="4" fillId="9" borderId="1" xfId="0" applyFont="1" applyFill="1" applyBorder="1" applyAlignment="1">
      <alignment horizontal="left" wrapText="1"/>
    </xf>
    <xf numFmtId="0" fontId="9" fillId="0" borderId="0" xfId="0" applyFont="1"/>
    <xf numFmtId="49" fontId="2" fillId="0" borderId="1" xfId="0" applyNumberFormat="1" applyFont="1" applyFill="1" applyBorder="1" applyAlignment="1">
      <alignment horizontal="left"/>
    </xf>
    <xf numFmtId="14" fontId="2" fillId="0" borderId="0" xfId="0" applyNumberFormat="1" applyFont="1" applyFill="1" applyBorder="1"/>
    <xf numFmtId="0" fontId="1" fillId="0" borderId="1" xfId="0" applyFont="1" applyBorder="1"/>
    <xf numFmtId="3" fontId="12" fillId="0" borderId="0" xfId="0" applyNumberFormat="1" applyFont="1" applyFill="1" applyBorder="1" applyAlignment="1">
      <alignment horizontal="center" wrapText="1"/>
    </xf>
    <xf numFmtId="49" fontId="0" fillId="0" borderId="1" xfId="0" applyNumberFormat="1" applyBorder="1"/>
    <xf numFmtId="49" fontId="23" fillId="7" borderId="3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 shrinkToFit="1"/>
    </xf>
    <xf numFmtId="0" fontId="24" fillId="7" borderId="3" xfId="0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right" vertical="center"/>
    </xf>
    <xf numFmtId="3" fontId="4" fillId="9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13" fillId="1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10" borderId="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1" fillId="9" borderId="1" xfId="0" applyFont="1" applyFill="1" applyBorder="1"/>
    <xf numFmtId="3" fontId="0" fillId="0" borderId="3" xfId="0" applyNumberFormat="1" applyBorder="1" applyAlignment="1">
      <alignment horizontal="left"/>
    </xf>
    <xf numFmtId="0" fontId="1" fillId="0" borderId="3" xfId="0" applyFont="1" applyBorder="1"/>
    <xf numFmtId="0" fontId="1" fillId="0" borderId="14" xfId="0" applyFont="1" applyBorder="1" applyAlignment="1"/>
    <xf numFmtId="0" fontId="32" fillId="0" borderId="1" xfId="0" applyFont="1" applyBorder="1" applyAlignment="1">
      <alignment horizontal="left"/>
    </xf>
    <xf numFmtId="3" fontId="32" fillId="0" borderId="11" xfId="0" applyNumberFormat="1" applyFont="1" applyBorder="1"/>
    <xf numFmtId="3" fontId="32" fillId="0" borderId="1" xfId="0" applyNumberFormat="1" applyFont="1" applyBorder="1"/>
    <xf numFmtId="3" fontId="0" fillId="5" borderId="1" xfId="0" applyNumberFormat="1" applyFill="1" applyBorder="1"/>
    <xf numFmtId="3" fontId="0" fillId="0" borderId="3" xfId="0" applyNumberFormat="1" applyBorder="1"/>
    <xf numFmtId="3" fontId="0" fillId="5" borderId="3" xfId="0" applyNumberFormat="1" applyFill="1" applyBorder="1"/>
    <xf numFmtId="3" fontId="0" fillId="6" borderId="3" xfId="0" applyNumberFormat="1" applyFill="1" applyBorder="1"/>
    <xf numFmtId="0" fontId="1" fillId="0" borderId="0" xfId="0" applyFont="1" applyBorder="1" applyAlignment="1"/>
    <xf numFmtId="0" fontId="0" fillId="0" borderId="16" xfId="0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3" fontId="0" fillId="12" borderId="22" xfId="0" applyNumberFormat="1" applyFill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2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65" fontId="14" fillId="0" borderId="0" xfId="0" applyNumberFormat="1" applyFont="1" applyFill="1" applyBorder="1"/>
    <xf numFmtId="0" fontId="14" fillId="0" borderId="15" xfId="0" applyFont="1" applyBorder="1" applyAlignment="1">
      <alignment horizontal="center"/>
    </xf>
    <xf numFmtId="3" fontId="14" fillId="0" borderId="24" xfId="0" applyNumberFormat="1" applyFont="1" applyBorder="1" applyAlignment="1">
      <alignment horizontal="center"/>
    </xf>
    <xf numFmtId="0" fontId="0" fillId="9" borderId="0" xfId="0" applyFill="1" applyBorder="1"/>
    <xf numFmtId="164" fontId="0" fillId="9" borderId="0" xfId="0" applyNumberFormat="1" applyFill="1" applyBorder="1"/>
    <xf numFmtId="0" fontId="17" fillId="0" borderId="0" xfId="0" applyFont="1" applyAlignment="1"/>
    <xf numFmtId="3" fontId="0" fillId="0" borderId="2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2" fillId="9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35" fillId="0" borderId="0" xfId="0" applyFont="1" applyFill="1"/>
    <xf numFmtId="0" fontId="32" fillId="0" borderId="0" xfId="0" applyFont="1"/>
    <xf numFmtId="0" fontId="34" fillId="0" borderId="0" xfId="0" applyFont="1" applyFill="1"/>
    <xf numFmtId="0" fontId="1" fillId="9" borderId="0" xfId="0" applyFont="1" applyFill="1"/>
    <xf numFmtId="0" fontId="2" fillId="9" borderId="0" xfId="0" applyFont="1" applyFill="1"/>
    <xf numFmtId="3" fontId="36" fillId="2" borderId="1" xfId="0" applyNumberFormat="1" applyFont="1" applyFill="1" applyBorder="1" applyAlignment="1">
      <alignment horizontal="center" wrapText="1"/>
    </xf>
    <xf numFmtId="166" fontId="2" fillId="0" borderId="1" xfId="1" applyNumberFormat="1" applyFont="1" applyFill="1" applyBorder="1" applyAlignment="1">
      <alignment horizontal="left"/>
    </xf>
    <xf numFmtId="0" fontId="38" fillId="0" borderId="0" xfId="0" applyFont="1"/>
    <xf numFmtId="49" fontId="2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1" xfId="1" applyFont="1" applyBorder="1"/>
    <xf numFmtId="0" fontId="9" fillId="3" borderId="0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3" xfId="0" applyFont="1" applyBorder="1" applyAlignment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11" xfId="0" applyNumberFormat="1" applyFont="1" applyBorder="1"/>
    <xf numFmtId="3" fontId="1" fillId="0" borderId="0" xfId="0" applyNumberFormat="1" applyFont="1"/>
    <xf numFmtId="0" fontId="1" fillId="0" borderId="0" xfId="0" applyFont="1"/>
    <xf numFmtId="0" fontId="1" fillId="9" borderId="0" xfId="0" applyFont="1" applyFill="1" applyBorder="1"/>
    <xf numFmtId="0" fontId="32" fillId="0" borderId="13" xfId="0" applyFont="1" applyBorder="1" applyAlignment="1"/>
    <xf numFmtId="0" fontId="32" fillId="0" borderId="14" xfId="0" applyFont="1" applyBorder="1" applyAlignment="1"/>
    <xf numFmtId="49" fontId="32" fillId="0" borderId="1" xfId="0" applyNumberFormat="1" applyFont="1" applyBorder="1" applyAlignment="1">
      <alignment horizontal="left"/>
    </xf>
    <xf numFmtId="3" fontId="32" fillId="0" borderId="3" xfId="0" applyNumberFormat="1" applyFont="1" applyBorder="1" applyAlignment="1">
      <alignment horizontal="left"/>
    </xf>
    <xf numFmtId="0" fontId="32" fillId="0" borderId="3" xfId="0" applyFont="1" applyBorder="1"/>
    <xf numFmtId="3" fontId="32" fillId="0" borderId="3" xfId="0" applyNumberFormat="1" applyFont="1" applyBorder="1"/>
    <xf numFmtId="0" fontId="1" fillId="0" borderId="0" xfId="0" applyFont="1" applyFill="1" applyBorder="1" applyAlignment="1"/>
    <xf numFmtId="0" fontId="0" fillId="0" borderId="3" xfId="0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3" fontId="0" fillId="0" borderId="27" xfId="0" applyNumberFormat="1" applyBorder="1"/>
    <xf numFmtId="0" fontId="14" fillId="0" borderId="11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14" fillId="0" borderId="11" xfId="0" applyFont="1" applyBorder="1"/>
    <xf numFmtId="0" fontId="1" fillId="9" borderId="13" xfId="0" applyFont="1" applyFill="1" applyBorder="1" applyAlignment="1"/>
    <xf numFmtId="0" fontId="39" fillId="10" borderId="0" xfId="0" applyFont="1" applyFill="1" applyBorder="1" applyAlignment="1"/>
    <xf numFmtId="3" fontId="1" fillId="10" borderId="1" xfId="0" applyNumberFormat="1" applyFont="1" applyFill="1" applyBorder="1" applyAlignment="1">
      <alignment horizontal="left"/>
    </xf>
    <xf numFmtId="3" fontId="1" fillId="14" borderId="1" xfId="0" applyNumberFormat="1" applyFont="1" applyFill="1" applyBorder="1"/>
    <xf numFmtId="0" fontId="39" fillId="10" borderId="5" xfId="0" applyFont="1" applyFill="1" applyBorder="1" applyAlignment="1">
      <alignment horizontal="left"/>
    </xf>
    <xf numFmtId="49" fontId="1" fillId="10" borderId="5" xfId="0" applyNumberFormat="1" applyFont="1" applyFill="1" applyBorder="1" applyAlignment="1">
      <alignment horizontal="left"/>
    </xf>
    <xf numFmtId="3" fontId="0" fillId="10" borderId="5" xfId="0" applyNumberFormat="1" applyFill="1" applyBorder="1" applyAlignment="1">
      <alignment horizontal="left"/>
    </xf>
    <xf numFmtId="0" fontId="0" fillId="10" borderId="2" xfId="0" applyFill="1" applyBorder="1"/>
    <xf numFmtId="3" fontId="0" fillId="14" borderId="3" xfId="0" applyNumberFormat="1" applyFill="1" applyBorder="1"/>
    <xf numFmtId="3" fontId="14" fillId="12" borderId="28" xfId="0" applyNumberFormat="1" applyFont="1" applyFill="1" applyBorder="1" applyAlignment="1"/>
    <xf numFmtId="3" fontId="14" fillId="12" borderId="29" xfId="0" applyNumberFormat="1" applyFont="1" applyFill="1" applyBorder="1" applyAlignment="1"/>
    <xf numFmtId="3" fontId="33" fillId="13" borderId="30" xfId="0" applyNumberFormat="1" applyFont="1" applyFill="1" applyBorder="1" applyAlignment="1"/>
    <xf numFmtId="0" fontId="33" fillId="13" borderId="31" xfId="0" applyFont="1" applyFill="1" applyBorder="1" applyAlignment="1"/>
    <xf numFmtId="0" fontId="33" fillId="13" borderId="32" xfId="0" applyFont="1" applyFill="1" applyBorder="1" applyAlignment="1"/>
    <xf numFmtId="43" fontId="0" fillId="0" borderId="0" xfId="1" applyFont="1"/>
    <xf numFmtId="43" fontId="14" fillId="0" borderId="1" xfId="1" applyFont="1" applyBorder="1"/>
    <xf numFmtId="0" fontId="1" fillId="0" borderId="1" xfId="0" applyFont="1" applyBorder="1" applyAlignment="1">
      <alignment horizontal="center"/>
    </xf>
    <xf numFmtId="14" fontId="4" fillId="0" borderId="1" xfId="0" applyNumberFormat="1" applyFont="1" applyFill="1" applyBorder="1"/>
    <xf numFmtId="0" fontId="0" fillId="0" borderId="0" xfId="0" applyBorder="1" applyAlignment="1"/>
    <xf numFmtId="0" fontId="0" fillId="0" borderId="3" xfId="0" applyBorder="1"/>
    <xf numFmtId="3" fontId="0" fillId="0" borderId="11" xfId="0" applyNumberFormat="1" applyBorder="1" applyAlignment="1">
      <alignment horizontal="left"/>
    </xf>
    <xf numFmtId="0" fontId="1" fillId="0" borderId="11" xfId="0" applyFont="1" applyBorder="1"/>
    <xf numFmtId="0" fontId="14" fillId="0" borderId="1" xfId="0" applyFont="1" applyBorder="1" applyAlignment="1">
      <alignment horizontal="left"/>
    </xf>
    <xf numFmtId="0" fontId="39" fillId="10" borderId="1" xfId="0" applyFont="1" applyFill="1" applyBorder="1" applyAlignment="1"/>
    <xf numFmtId="0" fontId="1" fillId="10" borderId="1" xfId="0" applyFont="1" applyFill="1" applyBorder="1" applyAlignment="1"/>
    <xf numFmtId="3" fontId="0" fillId="10" borderId="1" xfId="0" applyNumberFormat="1" applyFill="1" applyBorder="1"/>
    <xf numFmtId="3" fontId="13" fillId="10" borderId="1" xfId="0" applyNumberFormat="1" applyFont="1" applyFill="1" applyBorder="1" applyAlignment="1">
      <alignment horizontal="center"/>
    </xf>
    <xf numFmtId="3" fontId="3" fillId="1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9" fillId="0" borderId="1" xfId="0" applyFont="1" applyBorder="1" applyAlignment="1">
      <alignment horizontal="center" wrapText="1"/>
    </xf>
    <xf numFmtId="0" fontId="20" fillId="8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3" fontId="17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12" fillId="0" borderId="1" xfId="0" applyNumberFormat="1" applyFont="1" applyFill="1" applyBorder="1" applyAlignment="1">
      <alignment wrapText="1"/>
    </xf>
    <xf numFmtId="3" fontId="12" fillId="0" borderId="1" xfId="0" applyNumberFormat="1" applyFont="1" applyFill="1" applyBorder="1" applyAlignment="1">
      <alignment horizontal="right" wrapText="1"/>
    </xf>
    <xf numFmtId="3" fontId="0" fillId="0" borderId="0" xfId="0" applyNumberFormat="1" applyFill="1"/>
    <xf numFmtId="3" fontId="14" fillId="0" borderId="0" xfId="0" applyNumberFormat="1" applyFont="1" applyFill="1"/>
    <xf numFmtId="0" fontId="1" fillId="0" borderId="27" xfId="0" applyFont="1" applyBorder="1"/>
    <xf numFmtId="3" fontId="14" fillId="12" borderId="33" xfId="0" applyNumberFormat="1" applyFont="1" applyFill="1" applyBorder="1" applyAlignment="1"/>
    <xf numFmtId="3" fontId="33" fillId="13" borderId="31" xfId="0" applyNumberFormat="1" applyFont="1" applyFill="1" applyBorder="1" applyAlignment="1"/>
    <xf numFmtId="3" fontId="0" fillId="9" borderId="11" xfId="0" applyNumberFormat="1" applyFill="1" applyBorder="1"/>
    <xf numFmtId="3" fontId="32" fillId="0" borderId="27" xfId="0" applyNumberFormat="1" applyFont="1" applyBorder="1"/>
    <xf numFmtId="0" fontId="14" fillId="0" borderId="34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14" fillId="12" borderId="6" xfId="0" applyNumberFormat="1" applyFont="1" applyFill="1" applyBorder="1" applyAlignment="1"/>
    <xf numFmtId="0" fontId="7" fillId="5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3" fontId="12" fillId="0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 wrapText="1"/>
    </xf>
    <xf numFmtId="49" fontId="35" fillId="0" borderId="0" xfId="0" applyNumberFormat="1" applyFont="1" applyFill="1" applyBorder="1"/>
    <xf numFmtId="0" fontId="35" fillId="0" borderId="0" xfId="0" applyFont="1" applyFill="1" applyBorder="1" applyAlignment="1">
      <alignment wrapText="1"/>
    </xf>
    <xf numFmtId="16" fontId="17" fillId="0" borderId="1" xfId="0" applyNumberFormat="1" applyFont="1" applyFill="1" applyBorder="1" applyAlignment="1">
      <alignment horizontal="left" wrapText="1"/>
    </xf>
    <xf numFmtId="3" fontId="4" fillId="9" borderId="1" xfId="0" applyNumberFormat="1" applyFont="1" applyFill="1" applyBorder="1" applyAlignment="1">
      <alignment horizontal="center"/>
    </xf>
    <xf numFmtId="0" fontId="4" fillId="9" borderId="0" xfId="0" applyFont="1" applyFill="1"/>
    <xf numFmtId="0" fontId="1" fillId="0" borderId="0" xfId="2"/>
    <xf numFmtId="0" fontId="1" fillId="0" borderId="0" xfId="2" applyAlignment="1">
      <alignment horizontal="left"/>
    </xf>
    <xf numFmtId="49" fontId="1" fillId="0" borderId="0" xfId="2" applyNumberFormat="1" applyAlignment="1">
      <alignment horizontal="left"/>
    </xf>
    <xf numFmtId="1" fontId="1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3" fontId="7" fillId="9" borderId="1" xfId="0" applyNumberFormat="1" applyFont="1" applyFill="1" applyBorder="1" applyAlignment="1">
      <alignment horizontal="right"/>
    </xf>
    <xf numFmtId="0" fontId="7" fillId="10" borderId="1" xfId="0" applyFont="1" applyFill="1" applyBorder="1" applyAlignment="1">
      <alignment horizontal="left"/>
    </xf>
    <xf numFmtId="0" fontId="14" fillId="11" borderId="1" xfId="0" applyFont="1" applyFill="1" applyBorder="1"/>
    <xf numFmtId="3" fontId="4" fillId="0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left"/>
    </xf>
    <xf numFmtId="0" fontId="20" fillId="8" borderId="5" xfId="0" applyFont="1" applyFill="1" applyBorder="1" applyAlignment="1">
      <alignment horizontal="left"/>
    </xf>
    <xf numFmtId="0" fontId="20" fillId="8" borderId="2" xfId="0" applyFont="1" applyFill="1" applyBorder="1" applyAlignment="1">
      <alignment horizontal="left"/>
    </xf>
    <xf numFmtId="0" fontId="0" fillId="5" borderId="1" xfId="0" applyFill="1" applyBorder="1" applyAlignment="1"/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164" fontId="1" fillId="0" borderId="1" xfId="0" applyNumberFormat="1" applyFont="1" applyBorder="1" applyAlignment="1">
      <alignment horizontal="right" vertical="center" textRotation="90" wrapText="1"/>
    </xf>
    <xf numFmtId="0" fontId="1" fillId="0" borderId="1" xfId="0" applyFont="1" applyBorder="1" applyAlignment="1">
      <alignment horizontal="right" vertical="center" textRotation="90" wrapText="1"/>
    </xf>
    <xf numFmtId="0" fontId="20" fillId="8" borderId="11" xfId="0" applyFont="1" applyFill="1" applyBorder="1" applyAlignment="1">
      <alignment horizontal="left"/>
    </xf>
    <xf numFmtId="0" fontId="20" fillId="8" borderId="1" xfId="0" applyFont="1" applyFill="1" applyBorder="1" applyAlignment="1">
      <alignment horizontal="left"/>
    </xf>
    <xf numFmtId="0" fontId="20" fillId="8" borderId="13" xfId="0" applyFont="1" applyFill="1" applyBorder="1" applyAlignment="1">
      <alignment horizontal="left"/>
    </xf>
    <xf numFmtId="0" fontId="20" fillId="8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2" fillId="4" borderId="1" xfId="0" applyFont="1" applyFill="1" applyBorder="1" applyAlignment="1"/>
    <xf numFmtId="0" fontId="7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3" fontId="14" fillId="0" borderId="25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0" fillId="6" borderId="4" xfId="0" applyFill="1" applyBorder="1" applyAlignment="1"/>
    <xf numFmtId="0" fontId="0" fillId="6" borderId="5" xfId="0" applyFill="1" applyBorder="1" applyAlignment="1"/>
    <xf numFmtId="0" fontId="0" fillId="6" borderId="2" xfId="0" applyFill="1" applyBorder="1" applyAlignment="1"/>
    <xf numFmtId="0" fontId="14" fillId="0" borderId="17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7" fillId="2" borderId="4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16" fontId="17" fillId="2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28" fillId="0" borderId="0" xfId="3" applyFont="1" applyBorder="1" applyAlignment="1">
      <alignment horizontal="center"/>
    </xf>
    <xf numFmtId="0" fontId="1" fillId="0" borderId="0" xfId="3" applyBorder="1"/>
    <xf numFmtId="0" fontId="1" fillId="0" borderId="0" xfId="3"/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9" fillId="3" borderId="0" xfId="3" applyFont="1" applyFill="1" applyBorder="1"/>
    <xf numFmtId="0" fontId="9" fillId="0" borderId="0" xfId="3" applyFont="1"/>
    <xf numFmtId="0" fontId="26" fillId="0" borderId="0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5" borderId="1" xfId="3" applyFont="1" applyFill="1" applyBorder="1" applyAlignment="1">
      <alignment horizontal="left"/>
    </xf>
    <xf numFmtId="0" fontId="18" fillId="0" borderId="0" xfId="3" applyFont="1"/>
    <xf numFmtId="0" fontId="1" fillId="0" borderId="11" xfId="3" applyBorder="1"/>
    <xf numFmtId="0" fontId="20" fillId="8" borderId="1" xfId="3" applyFont="1" applyFill="1" applyBorder="1" applyAlignment="1">
      <alignment horizontal="left"/>
    </xf>
    <xf numFmtId="0" fontId="1" fillId="0" borderId="12" xfId="3" applyBorder="1" applyAlignment="1"/>
    <xf numFmtId="0" fontId="1" fillId="0" borderId="7" xfId="3" applyBorder="1" applyAlignment="1"/>
    <xf numFmtId="0" fontId="1" fillId="0" borderId="11" xfId="3" applyBorder="1" applyAlignment="1">
      <alignment horizontal="left"/>
    </xf>
    <xf numFmtId="49" fontId="1" fillId="0" borderId="11" xfId="3" applyNumberFormat="1" applyBorder="1" applyAlignment="1">
      <alignment horizontal="left"/>
    </xf>
    <xf numFmtId="3" fontId="1" fillId="0" borderId="11" xfId="3" applyNumberFormat="1" applyBorder="1"/>
    <xf numFmtId="0" fontId="1" fillId="0" borderId="13" xfId="3" applyBorder="1" applyAlignment="1"/>
    <xf numFmtId="0" fontId="1" fillId="0" borderId="14" xfId="3" applyBorder="1" applyAlignment="1"/>
    <xf numFmtId="0" fontId="1" fillId="0" borderId="1" xfId="3" applyBorder="1" applyAlignment="1">
      <alignment horizontal="left"/>
    </xf>
    <xf numFmtId="49" fontId="1" fillId="0" borderId="1" xfId="3" applyNumberFormat="1" applyBorder="1" applyAlignment="1">
      <alignment horizontal="left"/>
    </xf>
    <xf numFmtId="3" fontId="1" fillId="0" borderId="1" xfId="3" applyNumberFormat="1" applyBorder="1" applyAlignment="1">
      <alignment horizontal="left"/>
    </xf>
    <xf numFmtId="0" fontId="1" fillId="0" borderId="1" xfId="3" applyFont="1" applyBorder="1"/>
    <xf numFmtId="3" fontId="1" fillId="0" borderId="1" xfId="3" applyNumberFormat="1" applyBorder="1"/>
    <xf numFmtId="0" fontId="1" fillId="0" borderId="1" xfId="3" applyBorder="1"/>
    <xf numFmtId="49" fontId="1" fillId="0" borderId="1" xfId="3" applyNumberFormat="1" applyFont="1" applyBorder="1" applyAlignment="1">
      <alignment horizontal="left"/>
    </xf>
    <xf numFmtId="0" fontId="1" fillId="0" borderId="13" xfId="3" applyFont="1" applyBorder="1" applyAlignment="1"/>
    <xf numFmtId="0" fontId="1" fillId="0" borderId="14" xfId="3" applyFont="1" applyBorder="1" applyAlignment="1"/>
    <xf numFmtId="0" fontId="1" fillId="0" borderId="1" xfId="3" applyFont="1" applyBorder="1" applyAlignment="1">
      <alignment horizontal="left"/>
    </xf>
    <xf numFmtId="3" fontId="1" fillId="0" borderId="1" xfId="3" applyNumberFormat="1" applyFont="1" applyBorder="1" applyAlignment="1">
      <alignment horizontal="left"/>
    </xf>
    <xf numFmtId="3" fontId="1" fillId="0" borderId="1" xfId="3" applyNumberFormat="1" applyFont="1" applyBorder="1"/>
    <xf numFmtId="0" fontId="1" fillId="0" borderId="0" xfId="3" applyFont="1"/>
    <xf numFmtId="0" fontId="1" fillId="0" borderId="0" xfId="3" applyFont="1" applyBorder="1" applyAlignment="1"/>
    <xf numFmtId="0" fontId="1" fillId="9" borderId="1" xfId="3" applyFill="1" applyBorder="1"/>
    <xf numFmtId="3" fontId="1" fillId="9" borderId="1" xfId="3" applyNumberFormat="1" applyFill="1" applyBorder="1"/>
    <xf numFmtId="3" fontId="1" fillId="0" borderId="3" xfId="3" applyNumberFormat="1" applyBorder="1" applyAlignment="1">
      <alignment horizontal="left"/>
    </xf>
    <xf numFmtId="0" fontId="1" fillId="0" borderId="3" xfId="3" applyFont="1" applyBorder="1"/>
    <xf numFmtId="3" fontId="1" fillId="0" borderId="3" xfId="3" applyNumberFormat="1" applyBorder="1"/>
    <xf numFmtId="0" fontId="1" fillId="0" borderId="0" xfId="3" applyAlignment="1">
      <alignment horizontal="left"/>
    </xf>
    <xf numFmtId="49" fontId="1" fillId="0" borderId="0" xfId="3" applyNumberFormat="1" applyAlignment="1">
      <alignment horizontal="left"/>
    </xf>
    <xf numFmtId="3" fontId="1" fillId="0" borderId="0" xfId="3" applyNumberFormat="1" applyAlignment="1">
      <alignment horizontal="left"/>
    </xf>
    <xf numFmtId="0" fontId="1" fillId="0" borderId="1" xfId="3" applyFont="1" applyFill="1" applyBorder="1"/>
    <xf numFmtId="0" fontId="1" fillId="0" borderId="27" xfId="3" applyFont="1" applyBorder="1"/>
    <xf numFmtId="3" fontId="1" fillId="0" borderId="27" xfId="3" applyNumberFormat="1" applyBorder="1"/>
    <xf numFmtId="0" fontId="1" fillId="0" borderId="3" xfId="3" applyBorder="1" applyAlignment="1">
      <alignment horizontal="left"/>
    </xf>
    <xf numFmtId="49" fontId="1" fillId="0" borderId="3" xfId="3" applyNumberFormat="1" applyFont="1" applyBorder="1" applyAlignment="1">
      <alignment horizontal="left"/>
    </xf>
    <xf numFmtId="0" fontId="1" fillId="0" borderId="0" xfId="3" applyFont="1" applyFill="1" applyBorder="1" applyAlignment="1"/>
    <xf numFmtId="0" fontId="1" fillId="15" borderId="13" xfId="3" applyFont="1" applyFill="1" applyBorder="1" applyAlignment="1"/>
    <xf numFmtId="0" fontId="1" fillId="15" borderId="14" xfId="3" applyFont="1" applyFill="1" applyBorder="1" applyAlignment="1"/>
    <xf numFmtId="0" fontId="1" fillId="15" borderId="1" xfId="3" applyFont="1" applyFill="1" applyBorder="1" applyAlignment="1">
      <alignment horizontal="left"/>
    </xf>
    <xf numFmtId="49" fontId="1" fillId="15" borderId="1" xfId="3" applyNumberFormat="1" applyFont="1" applyFill="1" applyBorder="1" applyAlignment="1">
      <alignment horizontal="left"/>
    </xf>
    <xf numFmtId="3" fontId="1" fillId="15" borderId="3" xfId="3" applyNumberFormat="1" applyFont="1" applyFill="1" applyBorder="1" applyAlignment="1">
      <alignment horizontal="left"/>
    </xf>
    <xf numFmtId="0" fontId="1" fillId="15" borderId="3" xfId="3" applyFont="1" applyFill="1" applyBorder="1"/>
    <xf numFmtId="3" fontId="1" fillId="15" borderId="11" xfId="3" applyNumberFormat="1" applyFont="1" applyFill="1" applyBorder="1"/>
    <xf numFmtId="0" fontId="1" fillId="0" borderId="3" xfId="3" applyBorder="1"/>
    <xf numFmtId="0" fontId="1" fillId="17" borderId="13" xfId="3" applyFill="1" applyBorder="1" applyAlignment="1"/>
    <xf numFmtId="0" fontId="1" fillId="17" borderId="14" xfId="3" applyFont="1" applyFill="1" applyBorder="1" applyAlignment="1"/>
    <xf numFmtId="0" fontId="1" fillId="17" borderId="1" xfId="3" applyFill="1" applyBorder="1" applyAlignment="1">
      <alignment horizontal="left"/>
    </xf>
    <xf numFmtId="49" fontId="1" fillId="17" borderId="1" xfId="3" applyNumberFormat="1" applyFill="1" applyBorder="1" applyAlignment="1">
      <alignment horizontal="left"/>
    </xf>
    <xf numFmtId="3" fontId="1" fillId="17" borderId="1" xfId="3" applyNumberFormat="1" applyFill="1" applyBorder="1" applyAlignment="1">
      <alignment horizontal="left"/>
    </xf>
    <xf numFmtId="0" fontId="1" fillId="16" borderId="1" xfId="3" applyFill="1" applyBorder="1"/>
    <xf numFmtId="0" fontId="1" fillId="16" borderId="3" xfId="3" applyFill="1" applyBorder="1"/>
    <xf numFmtId="49" fontId="1" fillId="0" borderId="3" xfId="3" applyNumberFormat="1" applyBorder="1" applyAlignment="1">
      <alignment horizontal="left"/>
    </xf>
    <xf numFmtId="0" fontId="1" fillId="16" borderId="13" xfId="3" applyFill="1" applyBorder="1" applyAlignment="1"/>
    <xf numFmtId="0" fontId="1" fillId="16" borderId="3" xfId="3" applyFill="1" applyBorder="1" applyAlignment="1">
      <alignment horizontal="left"/>
    </xf>
    <xf numFmtId="49" fontId="1" fillId="16" borderId="3" xfId="3" applyNumberFormat="1" applyFill="1" applyBorder="1" applyAlignment="1">
      <alignment horizontal="left"/>
    </xf>
    <xf numFmtId="3" fontId="1" fillId="16" borderId="3" xfId="3" applyNumberFormat="1" applyFill="1" applyBorder="1" applyAlignment="1">
      <alignment horizontal="left"/>
    </xf>
    <xf numFmtId="1" fontId="1" fillId="16" borderId="3" xfId="3" applyNumberFormat="1" applyFill="1" applyBorder="1"/>
    <xf numFmtId="49" fontId="1" fillId="16" borderId="3" xfId="3" applyNumberFormat="1" applyFont="1" applyFill="1" applyBorder="1" applyAlignment="1">
      <alignment horizontal="left"/>
    </xf>
    <xf numFmtId="0" fontId="1" fillId="16" borderId="3" xfId="3" applyFont="1" applyFill="1" applyBorder="1"/>
    <xf numFmtId="3" fontId="1" fillId="16" borderId="3" xfId="3" applyNumberFormat="1" applyFill="1" applyBorder="1"/>
    <xf numFmtId="0" fontId="1" fillId="5" borderId="1" xfId="3" applyFill="1" applyBorder="1" applyAlignment="1"/>
    <xf numFmtId="0" fontId="1" fillId="5" borderId="3" xfId="3" applyFill="1" applyBorder="1" applyAlignment="1"/>
    <xf numFmtId="0" fontId="1" fillId="18" borderId="3" xfId="3" applyFill="1" applyBorder="1" applyAlignment="1"/>
    <xf numFmtId="3" fontId="1" fillId="18" borderId="3" xfId="3" applyNumberFormat="1" applyFill="1" applyBorder="1"/>
    <xf numFmtId="164" fontId="1" fillId="0" borderId="0" xfId="3" applyNumberFormat="1"/>
    <xf numFmtId="0" fontId="20" fillId="8" borderId="4" xfId="3" applyFont="1" applyFill="1" applyBorder="1" applyAlignment="1">
      <alignment horizontal="left"/>
    </xf>
    <xf numFmtId="0" fontId="20" fillId="8" borderId="5" xfId="3" applyFont="1" applyFill="1" applyBorder="1" applyAlignment="1">
      <alignment horizontal="left"/>
    </xf>
    <xf numFmtId="0" fontId="20" fillId="8" borderId="2" xfId="3" applyFont="1" applyFill="1" applyBorder="1" applyAlignment="1">
      <alignment horizontal="left"/>
    </xf>
    <xf numFmtId="0" fontId="14" fillId="0" borderId="11" xfId="3" applyFont="1" applyBorder="1" applyAlignment="1">
      <alignment horizontal="left"/>
    </xf>
    <xf numFmtId="49" fontId="1" fillId="0" borderId="11" xfId="3" applyNumberFormat="1" applyFont="1" applyBorder="1" applyAlignment="1">
      <alignment horizontal="left"/>
    </xf>
    <xf numFmtId="0" fontId="14" fillId="0" borderId="11" xfId="3" applyFont="1" applyBorder="1"/>
    <xf numFmtId="3" fontId="1" fillId="0" borderId="11" xfId="3" applyNumberFormat="1" applyFont="1" applyBorder="1"/>
    <xf numFmtId="164" fontId="1" fillId="0" borderId="0" xfId="3" applyNumberFormat="1" applyFont="1"/>
    <xf numFmtId="0" fontId="1" fillId="0" borderId="0" xfId="3" applyBorder="1" applyAlignment="1"/>
    <xf numFmtId="0" fontId="1" fillId="0" borderId="0" xfId="3" applyBorder="1" applyAlignment="1">
      <alignment horizontal="left"/>
    </xf>
    <xf numFmtId="49" fontId="1" fillId="0" borderId="14" xfId="3" applyNumberFormat="1" applyFont="1" applyBorder="1" applyAlignment="1">
      <alignment horizontal="left"/>
    </xf>
    <xf numFmtId="0" fontId="1" fillId="16" borderId="0" xfId="3" applyFill="1" applyBorder="1" applyAlignment="1"/>
    <xf numFmtId="0" fontId="1" fillId="16" borderId="0" xfId="3" applyFill="1" applyBorder="1" applyAlignment="1">
      <alignment horizontal="left"/>
    </xf>
    <xf numFmtId="49" fontId="1" fillId="16" borderId="14" xfId="3" applyNumberFormat="1" applyFont="1" applyFill="1" applyBorder="1" applyAlignment="1">
      <alignment horizontal="left"/>
    </xf>
    <xf numFmtId="3" fontId="1" fillId="16" borderId="1" xfId="3" applyNumberFormat="1" applyFill="1" applyBorder="1" applyAlignment="1">
      <alignment horizontal="left"/>
    </xf>
    <xf numFmtId="0" fontId="1" fillId="16" borderId="1" xfId="3" applyFont="1" applyFill="1" applyBorder="1"/>
    <xf numFmtId="1" fontId="1" fillId="16" borderId="1" xfId="3" applyNumberFormat="1" applyFont="1" applyFill="1" applyBorder="1"/>
    <xf numFmtId="0" fontId="1" fillId="9" borderId="13" xfId="3" applyFont="1" applyFill="1" applyBorder="1" applyAlignment="1"/>
    <xf numFmtId="0" fontId="39" fillId="10" borderId="0" xfId="3" applyFont="1" applyFill="1" applyBorder="1" applyAlignment="1"/>
    <xf numFmtId="0" fontId="1" fillId="10" borderId="0" xfId="3" applyFont="1" applyFill="1" applyBorder="1" applyAlignment="1"/>
    <xf numFmtId="0" fontId="1" fillId="10" borderId="14" xfId="3" applyFont="1" applyFill="1" applyBorder="1" applyAlignment="1"/>
    <xf numFmtId="3" fontId="1" fillId="10" borderId="1" xfId="3" applyNumberFormat="1" applyFont="1" applyFill="1" applyBorder="1" applyAlignment="1">
      <alignment horizontal="left"/>
    </xf>
    <xf numFmtId="0" fontId="16" fillId="0" borderId="13" xfId="3" applyFont="1" applyBorder="1" applyAlignment="1"/>
    <xf numFmtId="0" fontId="16" fillId="0" borderId="14" xfId="3" applyFont="1" applyBorder="1" applyAlignment="1"/>
    <xf numFmtId="0" fontId="16" fillId="0" borderId="1" xfId="3" applyFont="1" applyBorder="1" applyAlignment="1">
      <alignment horizontal="left"/>
    </xf>
    <xf numFmtId="49" fontId="16" fillId="0" borderId="1" xfId="3" applyNumberFormat="1" applyFont="1" applyBorder="1" applyAlignment="1">
      <alignment horizontal="left"/>
    </xf>
    <xf numFmtId="3" fontId="16" fillId="0" borderId="1" xfId="3" applyNumberFormat="1" applyFont="1" applyBorder="1" applyAlignment="1">
      <alignment horizontal="left"/>
    </xf>
    <xf numFmtId="0" fontId="16" fillId="0" borderId="1" xfId="3" applyFont="1" applyBorder="1"/>
    <xf numFmtId="3" fontId="16" fillId="0" borderId="1" xfId="3" applyNumberFormat="1" applyFont="1" applyBorder="1"/>
    <xf numFmtId="3" fontId="16" fillId="0" borderId="11" xfId="3" applyNumberFormat="1" applyFont="1" applyBorder="1"/>
    <xf numFmtId="0" fontId="16" fillId="0" borderId="0" xfId="3" applyFont="1" applyBorder="1" applyAlignment="1"/>
    <xf numFmtId="0" fontId="16" fillId="0" borderId="0" xfId="3" applyFont="1"/>
    <xf numFmtId="0" fontId="16" fillId="9" borderId="1" xfId="3" applyFont="1" applyFill="1" applyBorder="1"/>
    <xf numFmtId="3" fontId="16" fillId="9" borderId="1" xfId="3" applyNumberFormat="1" applyFont="1" applyFill="1" applyBorder="1"/>
    <xf numFmtId="3" fontId="1" fillId="18" borderId="1" xfId="3" applyNumberFormat="1" applyFill="1" applyBorder="1"/>
    <xf numFmtId="0" fontId="20" fillId="8" borderId="13" xfId="3" applyFont="1" applyFill="1" applyBorder="1" applyAlignment="1">
      <alignment horizontal="left"/>
    </xf>
    <xf numFmtId="0" fontId="20" fillId="8" borderId="0" xfId="3" applyFont="1" applyFill="1" applyBorder="1" applyAlignment="1">
      <alignment horizontal="left"/>
    </xf>
    <xf numFmtId="0" fontId="1" fillId="0" borderId="13" xfId="3" applyFont="1" applyFill="1" applyBorder="1"/>
    <xf numFmtId="0" fontId="1" fillId="0" borderId="0" xfId="3" applyFont="1" applyFill="1" applyBorder="1" applyAlignment="1">
      <alignment horizontal="left"/>
    </xf>
    <xf numFmtId="0" fontId="1" fillId="0" borderId="1" xfId="3" applyFont="1" applyFill="1" applyBorder="1" applyAlignment="1">
      <alignment horizontal="left"/>
    </xf>
    <xf numFmtId="0" fontId="1" fillId="0" borderId="1" xfId="3" applyFont="1" applyFill="1" applyBorder="1" applyAlignment="1">
      <alignment horizontal="right"/>
    </xf>
    <xf numFmtId="0" fontId="1" fillId="0" borderId="0" xfId="3" applyFont="1" applyFill="1"/>
    <xf numFmtId="0" fontId="16" fillId="0" borderId="3" xfId="3" applyFont="1" applyBorder="1"/>
    <xf numFmtId="3" fontId="16" fillId="0" borderId="3" xfId="3" applyNumberFormat="1" applyFont="1" applyBorder="1"/>
    <xf numFmtId="0" fontId="1" fillId="5" borderId="1" xfId="3" applyFill="1" applyBorder="1" applyAlignment="1"/>
    <xf numFmtId="1" fontId="1" fillId="5" borderId="1" xfId="3" applyNumberFormat="1" applyFill="1" applyBorder="1" applyAlignment="1"/>
    <xf numFmtId="0" fontId="16" fillId="0" borderId="12" xfId="3" applyFont="1" applyBorder="1" applyAlignment="1"/>
    <xf numFmtId="0" fontId="16" fillId="0" borderId="7" xfId="3" applyFont="1" applyBorder="1" applyAlignment="1"/>
    <xf numFmtId="0" fontId="16" fillId="5" borderId="1" xfId="3" applyFont="1" applyFill="1" applyBorder="1" applyAlignment="1"/>
    <xf numFmtId="0" fontId="16" fillId="5" borderId="1" xfId="3" applyFont="1" applyFill="1" applyBorder="1" applyAlignment="1"/>
    <xf numFmtId="3" fontId="16" fillId="5" borderId="1" xfId="3" applyNumberFormat="1" applyFont="1" applyFill="1" applyBorder="1"/>
    <xf numFmtId="0" fontId="13" fillId="0" borderId="11" xfId="3" applyFont="1" applyBorder="1" applyAlignment="1">
      <alignment horizontal="left"/>
    </xf>
    <xf numFmtId="49" fontId="16" fillId="0" borderId="11" xfId="3" applyNumberFormat="1" applyFont="1" applyBorder="1" applyAlignment="1">
      <alignment horizontal="left"/>
    </xf>
    <xf numFmtId="0" fontId="13" fillId="0" borderId="11" xfId="3" applyFont="1" applyBorder="1"/>
    <xf numFmtId="164" fontId="16" fillId="0" borderId="0" xfId="3" applyNumberFormat="1" applyFont="1"/>
    <xf numFmtId="9" fontId="16" fillId="0" borderId="0" xfId="3" applyNumberFormat="1" applyFont="1"/>
    <xf numFmtId="0" fontId="39" fillId="10" borderId="5" xfId="3" applyFont="1" applyFill="1" applyBorder="1" applyAlignment="1">
      <alignment horizontal="left"/>
    </xf>
    <xf numFmtId="49" fontId="1" fillId="10" borderId="5" xfId="3" applyNumberFormat="1" applyFont="1" applyFill="1" applyBorder="1" applyAlignment="1">
      <alignment horizontal="left"/>
    </xf>
    <xf numFmtId="3" fontId="1" fillId="10" borderId="5" xfId="3" applyNumberFormat="1" applyFill="1" applyBorder="1" applyAlignment="1">
      <alignment horizontal="left"/>
    </xf>
    <xf numFmtId="0" fontId="1" fillId="10" borderId="2" xfId="3" applyFill="1" applyBorder="1"/>
    <xf numFmtId="0" fontId="1" fillId="10" borderId="7" xfId="3" applyFill="1" applyBorder="1"/>
    <xf numFmtId="3" fontId="1" fillId="10" borderId="3" xfId="3" applyNumberFormat="1" applyFill="1" applyBorder="1"/>
    <xf numFmtId="0" fontId="20" fillId="13" borderId="4" xfId="3" applyFont="1" applyFill="1" applyBorder="1"/>
    <xf numFmtId="0" fontId="1" fillId="13" borderId="5" xfId="3" applyFill="1" applyBorder="1"/>
    <xf numFmtId="0" fontId="1" fillId="13" borderId="5" xfId="3" applyFill="1" applyBorder="1" applyAlignment="1">
      <alignment horizontal="left"/>
    </xf>
    <xf numFmtId="49" fontId="1" fillId="13" borderId="5" xfId="3" applyNumberFormat="1" applyFill="1" applyBorder="1" applyAlignment="1">
      <alignment horizontal="left"/>
    </xf>
    <xf numFmtId="0" fontId="1" fillId="13" borderId="2" xfId="3" applyFill="1" applyBorder="1"/>
    <xf numFmtId="3" fontId="14" fillId="13" borderId="1" xfId="3" applyNumberFormat="1" applyFont="1" applyFill="1" applyBorder="1"/>
    <xf numFmtId="0" fontId="13" fillId="0" borderId="1" xfId="3" applyFont="1" applyBorder="1"/>
    <xf numFmtId="3" fontId="13" fillId="0" borderId="1" xfId="3" applyNumberFormat="1" applyFont="1" applyBorder="1"/>
    <xf numFmtId="0" fontId="20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left"/>
    </xf>
    <xf numFmtId="49" fontId="1" fillId="0" borderId="0" xfId="3" applyNumberFormat="1" applyFill="1" applyBorder="1" applyAlignment="1">
      <alignment horizontal="left"/>
    </xf>
    <xf numFmtId="165" fontId="14" fillId="0" borderId="0" xfId="3" applyNumberFormat="1" applyFont="1" applyFill="1" applyBorder="1"/>
    <xf numFmtId="0" fontId="1" fillId="0" borderId="16" xfId="3" applyBorder="1" applyAlignment="1">
      <alignment horizontal="left"/>
    </xf>
    <xf numFmtId="0" fontId="14" fillId="0" borderId="34" xfId="3" applyFont="1" applyBorder="1" applyAlignment="1">
      <alignment horizontal="center"/>
    </xf>
    <xf numFmtId="0" fontId="14" fillId="0" borderId="35" xfId="3" applyFont="1" applyBorder="1" applyAlignment="1">
      <alignment horizontal="center"/>
    </xf>
    <xf numFmtId="0" fontId="14" fillId="0" borderId="36" xfId="3" applyFont="1" applyBorder="1" applyAlignment="1">
      <alignment horizontal="center"/>
    </xf>
    <xf numFmtId="0" fontId="14" fillId="0" borderId="18" xfId="3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27" fillId="0" borderId="0" xfId="3" applyFont="1" applyAlignment="1">
      <alignment vertical="center"/>
    </xf>
    <xf numFmtId="0" fontId="14" fillId="0" borderId="19" xfId="3" applyFont="1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2" xfId="3" applyBorder="1" applyAlignment="1">
      <alignment horizontal="center"/>
    </xf>
    <xf numFmtId="3" fontId="1" fillId="0" borderId="20" xfId="3" applyNumberFormat="1" applyBorder="1" applyAlignment="1">
      <alignment horizontal="center"/>
    </xf>
    <xf numFmtId="3" fontId="14" fillId="0" borderId="24" xfId="3" applyNumberFormat="1" applyFont="1" applyBorder="1" applyAlignment="1">
      <alignment horizontal="center"/>
    </xf>
    <xf numFmtId="3" fontId="1" fillId="0" borderId="4" xfId="3" applyNumberFormat="1" applyBorder="1" applyAlignment="1">
      <alignment horizontal="center"/>
    </xf>
    <xf numFmtId="3" fontId="1" fillId="0" borderId="5" xfId="3" applyNumberFormat="1" applyBorder="1" applyAlignment="1">
      <alignment horizontal="center"/>
    </xf>
    <xf numFmtId="3" fontId="1" fillId="0" borderId="2" xfId="3" applyNumberFormat="1" applyBorder="1" applyAlignment="1">
      <alignment horizontal="center"/>
    </xf>
    <xf numFmtId="0" fontId="1" fillId="0" borderId="1" xfId="3" applyBorder="1" applyAlignment="1">
      <alignment horizontal="center"/>
    </xf>
    <xf numFmtId="3" fontId="1" fillId="0" borderId="20" xfId="3" applyNumberFormat="1" applyBorder="1" applyAlignment="1">
      <alignment horizontal="center"/>
    </xf>
    <xf numFmtId="3" fontId="14" fillId="0" borderId="25" xfId="3" applyNumberFormat="1" applyFont="1" applyBorder="1" applyAlignment="1">
      <alignment horizontal="center"/>
    </xf>
    <xf numFmtId="0" fontId="1" fillId="0" borderId="20" xfId="3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1" xfId="3" applyFont="1" applyBorder="1" applyAlignment="1">
      <alignment horizontal="center"/>
    </xf>
    <xf numFmtId="3" fontId="14" fillId="12" borderId="28" xfId="3" applyNumberFormat="1" applyFont="1" applyFill="1" applyBorder="1" applyAlignment="1">
      <alignment horizontal="center"/>
    </xf>
    <xf numFmtId="3" fontId="14" fillId="12" borderId="33" xfId="3" applyNumberFormat="1" applyFont="1" applyFill="1" applyBorder="1" applyAlignment="1">
      <alignment horizontal="center"/>
    </xf>
    <xf numFmtId="3" fontId="14" fillId="12" borderId="29" xfId="3" applyNumberFormat="1" applyFont="1" applyFill="1" applyBorder="1" applyAlignment="1">
      <alignment horizontal="center"/>
    </xf>
    <xf numFmtId="3" fontId="1" fillId="12" borderId="22" xfId="3" applyNumberFormat="1" applyFill="1" applyBorder="1" applyAlignment="1">
      <alignment horizontal="center"/>
    </xf>
    <xf numFmtId="0" fontId="33" fillId="0" borderId="23" xfId="3" applyFont="1" applyBorder="1" applyAlignment="1">
      <alignment horizontal="center"/>
    </xf>
    <xf numFmtId="3" fontId="33" fillId="13" borderId="30" xfId="3" applyNumberFormat="1" applyFont="1" applyFill="1" applyBorder="1" applyAlignment="1">
      <alignment horizontal="center"/>
    </xf>
    <xf numFmtId="3" fontId="33" fillId="13" borderId="31" xfId="3" applyNumberFormat="1" applyFont="1" applyFill="1" applyBorder="1" applyAlignment="1">
      <alignment horizontal="center"/>
    </xf>
    <xf numFmtId="3" fontId="33" fillId="13" borderId="32" xfId="3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/>
    <xf numFmtId="0" fontId="33" fillId="0" borderId="1" xfId="3" applyFont="1" applyBorder="1" applyAlignment="1">
      <alignment horizontal="center" vertical="center"/>
    </xf>
    <xf numFmtId="0" fontId="1" fillId="0" borderId="1" xfId="3" applyFill="1" applyBorder="1" applyAlignment="1">
      <alignment horizontal="left"/>
    </xf>
    <xf numFmtId="49" fontId="1" fillId="0" borderId="1" xfId="3" applyNumberFormat="1" applyFill="1" applyBorder="1" applyAlignment="1">
      <alignment horizontal="left"/>
    </xf>
    <xf numFmtId="3" fontId="1" fillId="0" borderId="1" xfId="3" applyNumberFormat="1" applyFill="1" applyBorder="1" applyAlignment="1">
      <alignment horizontal="left"/>
    </xf>
    <xf numFmtId="3" fontId="1" fillId="0" borderId="1" xfId="3" applyNumberFormat="1" applyFill="1" applyBorder="1"/>
    <xf numFmtId="3" fontId="1" fillId="0" borderId="11" xfId="3" applyNumberFormat="1" applyFill="1" applyBorder="1"/>
    <xf numFmtId="3" fontId="1" fillId="0" borderId="1" xfId="3" applyNumberFormat="1" applyFont="1" applyFill="1" applyBorder="1"/>
    <xf numFmtId="0" fontId="16" fillId="0" borderId="1" xfId="3" applyFont="1" applyFill="1" applyBorder="1" applyAlignment="1">
      <alignment horizontal="left"/>
    </xf>
    <xf numFmtId="49" fontId="16" fillId="0" borderId="1" xfId="3" applyNumberFormat="1" applyFont="1" applyFill="1" applyBorder="1" applyAlignment="1">
      <alignment horizontal="left"/>
    </xf>
    <xf numFmtId="3" fontId="16" fillId="0" borderId="1" xfId="3" applyNumberFormat="1" applyFont="1" applyFill="1" applyBorder="1" applyAlignment="1">
      <alignment horizontal="left"/>
    </xf>
    <xf numFmtId="0" fontId="16" fillId="0" borderId="1" xfId="3" applyFont="1" applyFill="1" applyBorder="1"/>
    <xf numFmtId="3" fontId="16" fillId="0" borderId="1" xfId="3" applyNumberFormat="1" applyFont="1" applyFill="1" applyBorder="1"/>
    <xf numFmtId="3" fontId="16" fillId="0" borderId="11" xfId="3" applyNumberFormat="1" applyFont="1" applyFill="1" applyBorder="1"/>
    <xf numFmtId="0" fontId="1" fillId="0" borderId="13" xfId="3" applyFill="1" applyBorder="1" applyAlignment="1"/>
    <xf numFmtId="0" fontId="1" fillId="0" borderId="0" xfId="3" applyFill="1"/>
    <xf numFmtId="0" fontId="1" fillId="10" borderId="4" xfId="3" applyFont="1" applyFill="1" applyBorder="1" applyAlignment="1">
      <alignment horizontal="center"/>
    </xf>
    <xf numFmtId="0" fontId="1" fillId="10" borderId="5" xfId="3" applyFont="1" applyFill="1" applyBorder="1" applyAlignment="1">
      <alignment horizontal="center"/>
    </xf>
    <xf numFmtId="0" fontId="1" fillId="10" borderId="2" xfId="3" applyFont="1" applyFill="1" applyBorder="1" applyAlignment="1">
      <alignment horizontal="center"/>
    </xf>
    <xf numFmtId="0" fontId="1" fillId="0" borderId="14" xfId="3" applyFont="1" applyFill="1" applyBorder="1" applyAlignment="1"/>
    <xf numFmtId="3" fontId="1" fillId="16" borderId="11" xfId="3" applyNumberFormat="1" applyFill="1" applyBorder="1"/>
    <xf numFmtId="0" fontId="22" fillId="9" borderId="1" xfId="3" applyFont="1" applyFill="1" applyBorder="1" applyAlignment="1"/>
    <xf numFmtId="49" fontId="23" fillId="9" borderId="3" xfId="3" applyNumberFormat="1" applyFont="1" applyFill="1" applyBorder="1" applyAlignment="1">
      <alignment horizontal="center" vertical="center" wrapText="1"/>
    </xf>
    <xf numFmtId="0" fontId="23" fillId="9" borderId="3" xfId="3" applyFont="1" applyFill="1" applyBorder="1" applyAlignment="1">
      <alignment horizontal="center" vertical="center" wrapText="1" shrinkToFit="1"/>
    </xf>
    <xf numFmtId="0" fontId="24" fillId="9" borderId="3" xfId="3" applyFont="1" applyFill="1" applyBorder="1" applyAlignment="1">
      <alignment horizontal="center" vertical="center"/>
    </xf>
    <xf numFmtId="49" fontId="25" fillId="9" borderId="3" xfId="3" applyNumberFormat="1" applyFont="1" applyFill="1" applyBorder="1" applyAlignment="1">
      <alignment horizontal="center" vertical="center"/>
    </xf>
    <xf numFmtId="0" fontId="25" fillId="9" borderId="3" xfId="3" applyFont="1" applyFill="1" applyBorder="1" applyAlignment="1">
      <alignment horizontal="center" vertical="center"/>
    </xf>
    <xf numFmtId="0" fontId="26" fillId="9" borderId="3" xfId="3" applyFont="1" applyFill="1" applyBorder="1" applyAlignment="1">
      <alignment horizontal="center" vertical="center"/>
    </xf>
  </cellXfs>
  <cellStyles count="4">
    <cellStyle name="Čiarka" xfId="1" builtinId="3"/>
    <cellStyle name="Normálna" xfId="0" builtinId="0"/>
    <cellStyle name="Normálna 2" xfId="2"/>
    <cellStyle name="Normálna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2"/>
  <sheetViews>
    <sheetView tabSelected="1" workbookViewId="0">
      <pane ySplit="4" topLeftCell="A98" activePane="bottomLeft" state="frozen"/>
      <selection pane="bottomLeft" activeCell="H3" sqref="H3"/>
    </sheetView>
  </sheetViews>
  <sheetFormatPr defaultRowHeight="12.75" x14ac:dyDescent="0.2"/>
  <cols>
    <col min="1" max="1" width="8.7109375" style="304" customWidth="1"/>
    <col min="2" max="2" width="16.7109375" style="304" bestFit="1" customWidth="1"/>
    <col min="3" max="3" width="7.42578125" style="305" customWidth="1"/>
    <col min="4" max="4" width="7.42578125" style="306" customWidth="1"/>
    <col min="5" max="5" width="10.85546875" style="305" bestFit="1" customWidth="1"/>
    <col min="6" max="6" width="25.5703125" style="304" customWidth="1"/>
    <col min="7" max="7" width="19.140625" style="304" customWidth="1"/>
    <col min="8" max="8" width="17" style="304" customWidth="1"/>
    <col min="9" max="10" width="15.140625" style="304" customWidth="1"/>
    <col min="11" max="13" width="13.140625" style="304" customWidth="1"/>
    <col min="14" max="14" width="16.7109375" style="304" customWidth="1"/>
    <col min="15" max="16384" width="9.140625" style="304"/>
  </cols>
  <sheetData>
    <row r="1" spans="1:14" s="400" customFormat="1" ht="28.5" customHeight="1" x14ac:dyDescent="0.4">
      <c r="A1" s="398" t="s">
        <v>524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9"/>
    </row>
    <row r="2" spans="1:14" s="404" customFormat="1" ht="37.5" customHeight="1" x14ac:dyDescent="0.4">
      <c r="A2" s="601"/>
      <c r="B2" s="601"/>
      <c r="C2" s="601"/>
      <c r="D2" s="601"/>
      <c r="E2" s="601"/>
      <c r="F2" s="601"/>
      <c r="G2" s="401" t="s">
        <v>435</v>
      </c>
      <c r="H2" s="401" t="s">
        <v>435</v>
      </c>
      <c r="I2" s="402" t="s">
        <v>432</v>
      </c>
      <c r="J2" s="257" t="s">
        <v>434</v>
      </c>
      <c r="K2" s="402" t="s">
        <v>433</v>
      </c>
      <c r="L2" s="402" t="s">
        <v>433</v>
      </c>
      <c r="M2" s="402" t="s">
        <v>433</v>
      </c>
      <c r="N2" s="403"/>
    </row>
    <row r="3" spans="1:14" s="406" customFormat="1" ht="33" customHeight="1" x14ac:dyDescent="0.2">
      <c r="A3" s="602" t="s">
        <v>55</v>
      </c>
      <c r="B3" s="603" t="s">
        <v>104</v>
      </c>
      <c r="C3" s="604" t="s">
        <v>105</v>
      </c>
      <c r="D3" s="605" t="s">
        <v>106</v>
      </c>
      <c r="E3" s="606" t="s">
        <v>107</v>
      </c>
      <c r="F3" s="607" t="s">
        <v>108</v>
      </c>
      <c r="G3" s="401">
        <v>2011</v>
      </c>
      <c r="H3" s="401">
        <v>2012</v>
      </c>
      <c r="I3" s="402">
        <v>2013</v>
      </c>
      <c r="J3" s="402">
        <v>2013</v>
      </c>
      <c r="K3" s="402">
        <v>2014</v>
      </c>
      <c r="L3" s="402">
        <v>2015</v>
      </c>
      <c r="M3" s="402">
        <v>2016</v>
      </c>
      <c r="N3" s="405"/>
    </row>
    <row r="4" spans="1:14" s="408" customFormat="1" ht="13.5" customHeight="1" x14ac:dyDescent="0.25">
      <c r="A4" s="407" t="s">
        <v>114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5" spans="1:14" s="400" customFormat="1" x14ac:dyDescent="0.2">
      <c r="A5" s="409"/>
      <c r="B5" s="410" t="s">
        <v>147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</row>
    <row r="6" spans="1:14" s="400" customFormat="1" x14ac:dyDescent="0.2">
      <c r="A6" s="411"/>
      <c r="B6" s="412"/>
      <c r="C6" s="413">
        <v>111</v>
      </c>
      <c r="D6" s="414" t="s">
        <v>115</v>
      </c>
      <c r="E6" s="413">
        <v>611</v>
      </c>
      <c r="F6" s="409" t="s">
        <v>116</v>
      </c>
      <c r="G6" s="409">
        <v>118644</v>
      </c>
      <c r="H6" s="409">
        <v>123247</v>
      </c>
      <c r="I6" s="409">
        <v>144000</v>
      </c>
      <c r="J6" s="409">
        <v>144000</v>
      </c>
      <c r="K6" s="415">
        <v>150000</v>
      </c>
      <c r="L6" s="415">
        <f>K6*1.01</f>
        <v>151500</v>
      </c>
      <c r="M6" s="415">
        <f>L6</f>
        <v>151500</v>
      </c>
    </row>
    <row r="7" spans="1:14" s="400" customFormat="1" x14ac:dyDescent="0.2">
      <c r="A7" s="416"/>
      <c r="B7" s="417"/>
      <c r="C7" s="418">
        <v>111</v>
      </c>
      <c r="D7" s="419" t="s">
        <v>115</v>
      </c>
      <c r="E7" s="420">
        <v>612001</v>
      </c>
      <c r="F7" s="421" t="s">
        <v>237</v>
      </c>
      <c r="G7" s="421">
        <v>4528</v>
      </c>
      <c r="H7" s="421">
        <v>5295</v>
      </c>
      <c r="I7" s="421">
        <v>5660</v>
      </c>
      <c r="J7" s="421">
        <v>5660</v>
      </c>
      <c r="K7" s="422">
        <v>6732</v>
      </c>
      <c r="L7" s="415">
        <f t="shared" ref="L7:L59" si="0">K7*1.01</f>
        <v>6799.32</v>
      </c>
      <c r="M7" s="415">
        <f t="shared" ref="M7:M59" si="1">L7</f>
        <v>6799.32</v>
      </c>
    </row>
    <row r="8" spans="1:14" s="400" customFormat="1" x14ac:dyDescent="0.2">
      <c r="A8" s="416"/>
      <c r="B8" s="417"/>
      <c r="C8" s="418">
        <v>111</v>
      </c>
      <c r="D8" s="419" t="s">
        <v>115</v>
      </c>
      <c r="E8" s="420">
        <v>612002</v>
      </c>
      <c r="F8" s="421" t="s">
        <v>305</v>
      </c>
      <c r="G8" s="421">
        <v>4685</v>
      </c>
      <c r="H8" s="421">
        <v>5537</v>
      </c>
      <c r="I8" s="421">
        <v>5414</v>
      </c>
      <c r="J8" s="421">
        <v>5414</v>
      </c>
      <c r="K8" s="422">
        <v>6504</v>
      </c>
      <c r="L8" s="415">
        <f t="shared" si="0"/>
        <v>6569.04</v>
      </c>
      <c r="M8" s="415">
        <f t="shared" si="1"/>
        <v>6569.04</v>
      </c>
    </row>
    <row r="9" spans="1:14" s="400" customFormat="1" x14ac:dyDescent="0.2">
      <c r="A9" s="416"/>
      <c r="B9" s="417"/>
      <c r="C9" s="418">
        <v>111</v>
      </c>
      <c r="D9" s="419" t="s">
        <v>115</v>
      </c>
      <c r="E9" s="420">
        <v>612002</v>
      </c>
      <c r="F9" s="421" t="s">
        <v>306</v>
      </c>
      <c r="G9" s="421">
        <v>3069</v>
      </c>
      <c r="H9" s="421">
        <v>3203</v>
      </c>
      <c r="I9" s="421">
        <v>3344</v>
      </c>
      <c r="J9" s="421">
        <v>3344</v>
      </c>
      <c r="K9" s="422">
        <v>4050</v>
      </c>
      <c r="L9" s="415">
        <f t="shared" si="0"/>
        <v>4090.5</v>
      </c>
      <c r="M9" s="415">
        <f t="shared" si="1"/>
        <v>4090.5</v>
      </c>
    </row>
    <row r="10" spans="1:14" s="400" customFormat="1" x14ac:dyDescent="0.2">
      <c r="A10" s="416"/>
      <c r="B10" s="417"/>
      <c r="C10" s="418">
        <v>111</v>
      </c>
      <c r="D10" s="419" t="s">
        <v>115</v>
      </c>
      <c r="E10" s="420">
        <v>612002</v>
      </c>
      <c r="F10" s="421" t="s">
        <v>307</v>
      </c>
      <c r="G10" s="421">
        <v>481</v>
      </c>
      <c r="H10" s="421">
        <v>533</v>
      </c>
      <c r="I10" s="421">
        <v>404</v>
      </c>
      <c r="J10" s="421">
        <v>404</v>
      </c>
      <c r="K10" s="422">
        <v>1995</v>
      </c>
      <c r="L10" s="415">
        <f t="shared" si="0"/>
        <v>2014.95</v>
      </c>
      <c r="M10" s="415">
        <f t="shared" si="1"/>
        <v>2014.95</v>
      </c>
    </row>
    <row r="11" spans="1:14" s="400" customFormat="1" x14ac:dyDescent="0.2">
      <c r="A11" s="416"/>
      <c r="B11" s="417"/>
      <c r="C11" s="418">
        <v>111</v>
      </c>
      <c r="D11" s="419" t="s">
        <v>115</v>
      </c>
      <c r="E11" s="420">
        <v>612002</v>
      </c>
      <c r="F11" s="421" t="s">
        <v>308</v>
      </c>
      <c r="G11" s="421">
        <v>35</v>
      </c>
      <c r="H11" s="421">
        <v>50</v>
      </c>
      <c r="I11" s="421">
        <v>18</v>
      </c>
      <c r="J11" s="421">
        <v>18</v>
      </c>
      <c r="K11" s="422">
        <v>0</v>
      </c>
      <c r="L11" s="415">
        <f t="shared" si="0"/>
        <v>0</v>
      </c>
      <c r="M11" s="415">
        <f t="shared" si="1"/>
        <v>0</v>
      </c>
    </row>
    <row r="12" spans="1:14" s="400" customFormat="1" x14ac:dyDescent="0.2">
      <c r="A12" s="416"/>
      <c r="B12" s="417"/>
      <c r="C12" s="418">
        <v>111</v>
      </c>
      <c r="D12" s="419" t="s">
        <v>115</v>
      </c>
      <c r="E12" s="420">
        <v>612002</v>
      </c>
      <c r="F12" s="421" t="s">
        <v>309</v>
      </c>
      <c r="G12" s="421">
        <v>106</v>
      </c>
      <c r="H12" s="421">
        <v>183</v>
      </c>
      <c r="I12" s="421">
        <v>55</v>
      </c>
      <c r="J12" s="421">
        <v>55</v>
      </c>
      <c r="K12" s="422">
        <v>150</v>
      </c>
      <c r="L12" s="415">
        <f t="shared" si="0"/>
        <v>151.5</v>
      </c>
      <c r="M12" s="415">
        <f t="shared" si="1"/>
        <v>151.5</v>
      </c>
    </row>
    <row r="13" spans="1:14" s="400" customFormat="1" x14ac:dyDescent="0.2">
      <c r="A13" s="416"/>
      <c r="B13" s="417"/>
      <c r="C13" s="418">
        <v>111</v>
      </c>
      <c r="D13" s="419" t="s">
        <v>115</v>
      </c>
      <c r="E13" s="420">
        <v>612002</v>
      </c>
      <c r="F13" s="421" t="s">
        <v>310</v>
      </c>
      <c r="G13" s="421"/>
      <c r="H13" s="421">
        <v>2443</v>
      </c>
      <c r="I13" s="421">
        <v>6093</v>
      </c>
      <c r="J13" s="421">
        <v>6093</v>
      </c>
      <c r="K13" s="422">
        <v>7700</v>
      </c>
      <c r="L13" s="415">
        <f t="shared" si="0"/>
        <v>7777</v>
      </c>
      <c r="M13" s="415">
        <f t="shared" si="1"/>
        <v>7777</v>
      </c>
    </row>
    <row r="14" spans="1:14" s="400" customFormat="1" x14ac:dyDescent="0.2">
      <c r="A14" s="416"/>
      <c r="B14" s="417"/>
      <c r="C14" s="418">
        <v>111</v>
      </c>
      <c r="D14" s="419" t="s">
        <v>115</v>
      </c>
      <c r="E14" s="418">
        <v>614</v>
      </c>
      <c r="F14" s="421" t="s">
        <v>140</v>
      </c>
      <c r="G14" s="421">
        <v>6330</v>
      </c>
      <c r="H14" s="421">
        <v>7688</v>
      </c>
      <c r="I14" s="421">
        <v>10000</v>
      </c>
      <c r="J14" s="421">
        <v>10000</v>
      </c>
      <c r="K14" s="422">
        <v>7160</v>
      </c>
      <c r="L14" s="415">
        <f t="shared" si="0"/>
        <v>7231.6</v>
      </c>
      <c r="M14" s="415">
        <f t="shared" si="1"/>
        <v>7231.6</v>
      </c>
    </row>
    <row r="15" spans="1:14" s="400" customFormat="1" x14ac:dyDescent="0.2">
      <c r="A15" s="416"/>
      <c r="B15" s="417"/>
      <c r="C15" s="418">
        <v>111</v>
      </c>
      <c r="D15" s="419" t="s">
        <v>115</v>
      </c>
      <c r="E15" s="418">
        <v>621</v>
      </c>
      <c r="F15" s="421" t="s">
        <v>98</v>
      </c>
      <c r="G15" s="421">
        <v>13897</v>
      </c>
      <c r="H15" s="421">
        <v>14872</v>
      </c>
      <c r="I15" s="421">
        <v>15829</v>
      </c>
      <c r="J15" s="421">
        <v>15829</v>
      </c>
      <c r="K15" s="422">
        <v>16075</v>
      </c>
      <c r="L15" s="415">
        <f t="shared" si="0"/>
        <v>16235.75</v>
      </c>
      <c r="M15" s="415">
        <f t="shared" si="1"/>
        <v>16235.75</v>
      </c>
    </row>
    <row r="16" spans="1:14" s="400" customFormat="1" x14ac:dyDescent="0.2">
      <c r="A16" s="416"/>
      <c r="B16" s="417"/>
      <c r="C16" s="418">
        <v>111</v>
      </c>
      <c r="D16" s="419" t="s">
        <v>115</v>
      </c>
      <c r="E16" s="420">
        <v>625001</v>
      </c>
      <c r="F16" s="423" t="s">
        <v>118</v>
      </c>
      <c r="G16" s="423">
        <v>3524</v>
      </c>
      <c r="H16" s="423">
        <v>1968</v>
      </c>
      <c r="I16" s="423">
        <v>2204</v>
      </c>
      <c r="J16" s="423">
        <v>2204</v>
      </c>
      <c r="K16" s="422">
        <v>2250</v>
      </c>
      <c r="L16" s="415">
        <f t="shared" si="0"/>
        <v>2272.5</v>
      </c>
      <c r="M16" s="415">
        <f t="shared" si="1"/>
        <v>2272.5</v>
      </c>
    </row>
    <row r="17" spans="1:14" s="400" customFormat="1" x14ac:dyDescent="0.2">
      <c r="A17" s="416"/>
      <c r="B17" s="417"/>
      <c r="C17" s="418">
        <v>111</v>
      </c>
      <c r="D17" s="419" t="s">
        <v>115</v>
      </c>
      <c r="E17" s="420">
        <v>625002</v>
      </c>
      <c r="F17" s="423" t="s">
        <v>109</v>
      </c>
      <c r="G17" s="423">
        <v>17848</v>
      </c>
      <c r="H17" s="423">
        <v>20739</v>
      </c>
      <c r="I17" s="423">
        <v>22105</v>
      </c>
      <c r="J17" s="423">
        <v>22105</v>
      </c>
      <c r="K17" s="422">
        <v>22505</v>
      </c>
      <c r="L17" s="415">
        <f t="shared" si="0"/>
        <v>22730.05</v>
      </c>
      <c r="M17" s="415">
        <f t="shared" si="1"/>
        <v>22730.05</v>
      </c>
    </row>
    <row r="18" spans="1:14" s="400" customFormat="1" x14ac:dyDescent="0.2">
      <c r="A18" s="416"/>
      <c r="B18" s="417"/>
      <c r="C18" s="418">
        <v>111</v>
      </c>
      <c r="D18" s="419" t="s">
        <v>115</v>
      </c>
      <c r="E18" s="420">
        <v>625003</v>
      </c>
      <c r="F18" s="423" t="s">
        <v>110</v>
      </c>
      <c r="G18" s="423">
        <v>1145</v>
      </c>
      <c r="H18" s="423">
        <v>1233</v>
      </c>
      <c r="I18" s="423">
        <v>1264</v>
      </c>
      <c r="J18" s="423">
        <v>1264</v>
      </c>
      <c r="K18" s="422">
        <v>2400</v>
      </c>
      <c r="L18" s="415">
        <f t="shared" si="0"/>
        <v>2424</v>
      </c>
      <c r="M18" s="415">
        <f t="shared" si="1"/>
        <v>2424</v>
      </c>
    </row>
    <row r="19" spans="1:14" s="400" customFormat="1" x14ac:dyDescent="0.2">
      <c r="A19" s="416"/>
      <c r="B19" s="417"/>
      <c r="C19" s="418">
        <v>111</v>
      </c>
      <c r="D19" s="419" t="s">
        <v>115</v>
      </c>
      <c r="E19" s="420">
        <v>625004</v>
      </c>
      <c r="F19" s="423" t="s">
        <v>119</v>
      </c>
      <c r="G19" s="423">
        <v>3872</v>
      </c>
      <c r="H19" s="423">
        <v>4085</v>
      </c>
      <c r="I19" s="423">
        <v>4411</v>
      </c>
      <c r="J19" s="423">
        <v>4411</v>
      </c>
      <c r="K19" s="422">
        <v>4822</v>
      </c>
      <c r="L19" s="415">
        <f t="shared" si="0"/>
        <v>4870.22</v>
      </c>
      <c r="M19" s="415">
        <f t="shared" si="1"/>
        <v>4870.22</v>
      </c>
    </row>
    <row r="20" spans="1:14" s="400" customFormat="1" x14ac:dyDescent="0.2">
      <c r="A20" s="416"/>
      <c r="B20" s="417"/>
      <c r="C20" s="418">
        <v>111</v>
      </c>
      <c r="D20" s="419" t="s">
        <v>115</v>
      </c>
      <c r="E20" s="420">
        <v>625005</v>
      </c>
      <c r="F20" s="423" t="s">
        <v>120</v>
      </c>
      <c r="G20" s="423">
        <v>1290</v>
      </c>
      <c r="H20" s="423">
        <v>1361</v>
      </c>
      <c r="I20" s="423">
        <v>1466</v>
      </c>
      <c r="J20" s="423">
        <v>1466</v>
      </c>
      <c r="K20" s="422">
        <v>1607</v>
      </c>
      <c r="L20" s="415">
        <f t="shared" si="0"/>
        <v>1623.07</v>
      </c>
      <c r="M20" s="415">
        <f t="shared" si="1"/>
        <v>1623.07</v>
      </c>
    </row>
    <row r="21" spans="1:14" s="400" customFormat="1" x14ac:dyDescent="0.2">
      <c r="A21" s="416"/>
      <c r="B21" s="417"/>
      <c r="C21" s="418">
        <v>111</v>
      </c>
      <c r="D21" s="424" t="s">
        <v>115</v>
      </c>
      <c r="E21" s="420">
        <v>625006</v>
      </c>
      <c r="F21" s="421" t="s">
        <v>525</v>
      </c>
      <c r="G21" s="423">
        <v>351</v>
      </c>
      <c r="H21" s="423">
        <v>0</v>
      </c>
      <c r="I21" s="423">
        <v>0</v>
      </c>
      <c r="J21" s="423">
        <v>0</v>
      </c>
      <c r="K21" s="422"/>
      <c r="L21" s="415">
        <f t="shared" si="0"/>
        <v>0</v>
      </c>
      <c r="M21" s="415">
        <f t="shared" si="1"/>
        <v>0</v>
      </c>
    </row>
    <row r="22" spans="1:14" s="430" customFormat="1" x14ac:dyDescent="0.2">
      <c r="A22" s="425"/>
      <c r="B22" s="426"/>
      <c r="C22" s="427">
        <v>111</v>
      </c>
      <c r="D22" s="424" t="s">
        <v>115</v>
      </c>
      <c r="E22" s="428">
        <v>625007</v>
      </c>
      <c r="F22" s="421" t="s">
        <v>121</v>
      </c>
      <c r="G22" s="421">
        <v>6600</v>
      </c>
      <c r="H22" s="421">
        <v>7074</v>
      </c>
      <c r="I22" s="421">
        <v>7499</v>
      </c>
      <c r="J22" s="421">
        <v>7499</v>
      </c>
      <c r="K22" s="429">
        <v>7636</v>
      </c>
      <c r="L22" s="415">
        <f t="shared" si="0"/>
        <v>7712.36</v>
      </c>
      <c r="M22" s="415">
        <f t="shared" si="1"/>
        <v>7712.36</v>
      </c>
    </row>
    <row r="23" spans="1:14" s="400" customFormat="1" x14ac:dyDescent="0.2">
      <c r="A23" s="416"/>
      <c r="B23" s="426" t="s">
        <v>311</v>
      </c>
      <c r="C23" s="418">
        <v>111</v>
      </c>
      <c r="D23" s="419" t="s">
        <v>115</v>
      </c>
      <c r="E23" s="420">
        <v>637027</v>
      </c>
      <c r="F23" s="421" t="s">
        <v>311</v>
      </c>
      <c r="G23" s="421">
        <v>1248</v>
      </c>
      <c r="H23" s="421">
        <v>1612</v>
      </c>
      <c r="I23" s="421">
        <v>1140</v>
      </c>
      <c r="J23" s="421">
        <v>1140</v>
      </c>
      <c r="K23" s="422">
        <v>1700</v>
      </c>
      <c r="L23" s="415">
        <f t="shared" si="0"/>
        <v>1717</v>
      </c>
      <c r="M23" s="415">
        <f t="shared" si="1"/>
        <v>1717</v>
      </c>
      <c r="N23" s="431" t="s">
        <v>311</v>
      </c>
    </row>
    <row r="24" spans="1:14" s="400" customFormat="1" x14ac:dyDescent="0.2">
      <c r="A24" s="416"/>
      <c r="B24" s="426" t="s">
        <v>311</v>
      </c>
      <c r="C24" s="418">
        <v>111</v>
      </c>
      <c r="D24" s="419" t="s">
        <v>115</v>
      </c>
      <c r="E24" s="418">
        <v>621</v>
      </c>
      <c r="F24" s="421" t="s">
        <v>98</v>
      </c>
      <c r="G24" s="421">
        <v>0</v>
      </c>
      <c r="H24" s="421">
        <v>0</v>
      </c>
      <c r="I24" s="421">
        <v>114</v>
      </c>
      <c r="J24" s="421">
        <v>114</v>
      </c>
      <c r="K24" s="422">
        <v>300</v>
      </c>
      <c r="L24" s="415">
        <f t="shared" si="0"/>
        <v>303</v>
      </c>
      <c r="M24" s="415">
        <f t="shared" si="1"/>
        <v>303</v>
      </c>
      <c r="N24" s="431" t="s">
        <v>311</v>
      </c>
    </row>
    <row r="25" spans="1:14" s="400" customFormat="1" x14ac:dyDescent="0.2">
      <c r="A25" s="416"/>
      <c r="B25" s="426" t="s">
        <v>311</v>
      </c>
      <c r="C25" s="418">
        <v>111</v>
      </c>
      <c r="D25" s="419" t="s">
        <v>115</v>
      </c>
      <c r="E25" s="420">
        <v>625001</v>
      </c>
      <c r="F25" s="423" t="s">
        <v>118</v>
      </c>
      <c r="G25" s="423">
        <v>0</v>
      </c>
      <c r="H25" s="423">
        <v>0</v>
      </c>
      <c r="I25" s="423">
        <v>16</v>
      </c>
      <c r="J25" s="423">
        <v>16</v>
      </c>
      <c r="K25" s="422">
        <v>24</v>
      </c>
      <c r="L25" s="415">
        <f t="shared" si="0"/>
        <v>24.240000000000002</v>
      </c>
      <c r="M25" s="415">
        <f t="shared" si="1"/>
        <v>24.240000000000002</v>
      </c>
      <c r="N25" s="431" t="s">
        <v>311</v>
      </c>
    </row>
    <row r="26" spans="1:14" s="400" customFormat="1" x14ac:dyDescent="0.2">
      <c r="A26" s="416"/>
      <c r="B26" s="426" t="s">
        <v>311</v>
      </c>
      <c r="C26" s="418">
        <v>111</v>
      </c>
      <c r="D26" s="419" t="s">
        <v>115</v>
      </c>
      <c r="E26" s="420">
        <v>625002</v>
      </c>
      <c r="F26" s="423" t="s">
        <v>109</v>
      </c>
      <c r="G26" s="423">
        <v>0</v>
      </c>
      <c r="H26" s="423">
        <v>0</v>
      </c>
      <c r="I26" s="423">
        <v>182</v>
      </c>
      <c r="J26" s="423">
        <v>182</v>
      </c>
      <c r="K26" s="422">
        <v>272</v>
      </c>
      <c r="L26" s="415">
        <f t="shared" si="0"/>
        <v>274.72000000000003</v>
      </c>
      <c r="M26" s="415">
        <f t="shared" si="1"/>
        <v>274.72000000000003</v>
      </c>
      <c r="N26" s="431" t="s">
        <v>311</v>
      </c>
    </row>
    <row r="27" spans="1:14" s="400" customFormat="1" x14ac:dyDescent="0.2">
      <c r="A27" s="416"/>
      <c r="B27" s="426" t="s">
        <v>311</v>
      </c>
      <c r="C27" s="418">
        <v>111</v>
      </c>
      <c r="D27" s="419" t="s">
        <v>115</v>
      </c>
      <c r="E27" s="420">
        <v>625003</v>
      </c>
      <c r="F27" s="423" t="s">
        <v>110</v>
      </c>
      <c r="G27" s="423">
        <v>0</v>
      </c>
      <c r="H27" s="423">
        <v>0</v>
      </c>
      <c r="I27" s="423">
        <v>34</v>
      </c>
      <c r="J27" s="423">
        <v>34</v>
      </c>
      <c r="K27" s="422">
        <v>14</v>
      </c>
      <c r="L27" s="415">
        <f t="shared" si="0"/>
        <v>14.14</v>
      </c>
      <c r="M27" s="415">
        <f t="shared" si="1"/>
        <v>14.14</v>
      </c>
      <c r="N27" s="431" t="s">
        <v>311</v>
      </c>
    </row>
    <row r="28" spans="1:14" s="400" customFormat="1" x14ac:dyDescent="0.2">
      <c r="A28" s="416"/>
      <c r="B28" s="426" t="s">
        <v>311</v>
      </c>
      <c r="C28" s="418">
        <v>111</v>
      </c>
      <c r="D28" s="419" t="s">
        <v>115</v>
      </c>
      <c r="E28" s="420">
        <v>625004</v>
      </c>
      <c r="F28" s="423" t="s">
        <v>119</v>
      </c>
      <c r="G28" s="423">
        <v>0</v>
      </c>
      <c r="H28" s="423">
        <v>0</v>
      </c>
      <c r="I28" s="423">
        <v>11</v>
      </c>
      <c r="J28" s="423">
        <v>11</v>
      </c>
      <c r="K28" s="422">
        <v>51</v>
      </c>
      <c r="L28" s="415">
        <f t="shared" si="0"/>
        <v>51.51</v>
      </c>
      <c r="M28" s="415">
        <f t="shared" si="1"/>
        <v>51.51</v>
      </c>
      <c r="N28" s="431" t="s">
        <v>311</v>
      </c>
    </row>
    <row r="29" spans="1:14" s="400" customFormat="1" x14ac:dyDescent="0.2">
      <c r="A29" s="416"/>
      <c r="B29" s="426" t="s">
        <v>311</v>
      </c>
      <c r="C29" s="418">
        <v>111</v>
      </c>
      <c r="D29" s="419" t="s">
        <v>115</v>
      </c>
      <c r="E29" s="420">
        <v>625005</v>
      </c>
      <c r="F29" s="423" t="s">
        <v>120</v>
      </c>
      <c r="G29" s="423">
        <v>0</v>
      </c>
      <c r="H29" s="423">
        <v>0</v>
      </c>
      <c r="I29" s="423">
        <v>9</v>
      </c>
      <c r="J29" s="423">
        <v>9</v>
      </c>
      <c r="K29" s="422">
        <v>17</v>
      </c>
      <c r="L29" s="415">
        <f t="shared" si="0"/>
        <v>17.170000000000002</v>
      </c>
      <c r="M29" s="415">
        <f t="shared" si="1"/>
        <v>17.170000000000002</v>
      </c>
      <c r="N29" s="431" t="s">
        <v>311</v>
      </c>
    </row>
    <row r="30" spans="1:14" s="400" customFormat="1" x14ac:dyDescent="0.2">
      <c r="A30" s="416"/>
      <c r="B30" s="426" t="s">
        <v>311</v>
      </c>
      <c r="C30" s="418">
        <v>111</v>
      </c>
      <c r="D30" s="419" t="s">
        <v>115</v>
      </c>
      <c r="E30" s="420">
        <v>625007</v>
      </c>
      <c r="F30" s="423" t="s">
        <v>121</v>
      </c>
      <c r="G30" s="423">
        <v>0</v>
      </c>
      <c r="H30" s="423">
        <v>0</v>
      </c>
      <c r="I30" s="423">
        <v>54</v>
      </c>
      <c r="J30" s="423">
        <v>54</v>
      </c>
      <c r="K30" s="422">
        <v>81</v>
      </c>
      <c r="L30" s="415">
        <f t="shared" si="0"/>
        <v>81.81</v>
      </c>
      <c r="M30" s="415">
        <f t="shared" si="1"/>
        <v>81.81</v>
      </c>
      <c r="N30" s="431" t="s">
        <v>311</v>
      </c>
    </row>
    <row r="31" spans="1:14" s="400" customFormat="1" x14ac:dyDescent="0.2">
      <c r="A31" s="416"/>
      <c r="B31" s="417"/>
      <c r="C31" s="418">
        <v>111</v>
      </c>
      <c r="D31" s="419" t="s">
        <v>115</v>
      </c>
      <c r="E31" s="420">
        <v>631001</v>
      </c>
      <c r="F31" s="421" t="s">
        <v>312</v>
      </c>
      <c r="G31" s="421">
        <v>202</v>
      </c>
      <c r="H31" s="421">
        <v>298</v>
      </c>
      <c r="I31" s="421">
        <v>230</v>
      </c>
      <c r="J31" s="421">
        <v>230</v>
      </c>
      <c r="K31" s="422">
        <v>405</v>
      </c>
      <c r="L31" s="415">
        <f t="shared" si="0"/>
        <v>409.05</v>
      </c>
      <c r="M31" s="415">
        <f t="shared" si="1"/>
        <v>409.05</v>
      </c>
    </row>
    <row r="32" spans="1:14" s="400" customFormat="1" x14ac:dyDescent="0.2">
      <c r="A32" s="416"/>
      <c r="B32" s="417"/>
      <c r="C32" s="418">
        <v>111</v>
      </c>
      <c r="D32" s="419" t="s">
        <v>115</v>
      </c>
      <c r="E32" s="420">
        <v>633002</v>
      </c>
      <c r="F32" s="421" t="s">
        <v>204</v>
      </c>
      <c r="G32" s="421">
        <v>42</v>
      </c>
      <c r="H32" s="421">
        <v>120</v>
      </c>
      <c r="I32" s="421">
        <v>50</v>
      </c>
      <c r="J32" s="421">
        <v>50</v>
      </c>
      <c r="K32" s="422">
        <v>50</v>
      </c>
      <c r="L32" s="415">
        <f t="shared" si="0"/>
        <v>50.5</v>
      </c>
      <c r="M32" s="415">
        <f t="shared" si="1"/>
        <v>50.5</v>
      </c>
    </row>
    <row r="33" spans="1:13" s="400" customFormat="1" x14ac:dyDescent="0.2">
      <c r="A33" s="416"/>
      <c r="B33" s="417"/>
      <c r="C33" s="582">
        <v>111</v>
      </c>
      <c r="D33" s="583" t="s">
        <v>115</v>
      </c>
      <c r="E33" s="584">
        <v>632001</v>
      </c>
      <c r="F33" s="440" t="s">
        <v>526</v>
      </c>
      <c r="G33" s="440">
        <v>3031</v>
      </c>
      <c r="H33" s="440">
        <v>3477</v>
      </c>
      <c r="I33" s="440">
        <v>3571</v>
      </c>
      <c r="J33" s="440">
        <v>3571</v>
      </c>
      <c r="K33" s="585">
        <v>3000</v>
      </c>
      <c r="L33" s="586">
        <f t="shared" si="0"/>
        <v>3030</v>
      </c>
      <c r="M33" s="586">
        <f t="shared" si="1"/>
        <v>3030</v>
      </c>
    </row>
    <row r="34" spans="1:13" s="400" customFormat="1" x14ac:dyDescent="0.2">
      <c r="A34" s="416"/>
      <c r="B34" s="417"/>
      <c r="C34" s="582">
        <v>111</v>
      </c>
      <c r="D34" s="583" t="s">
        <v>115</v>
      </c>
      <c r="E34" s="584">
        <v>632001</v>
      </c>
      <c r="F34" s="440" t="s">
        <v>527</v>
      </c>
      <c r="G34" s="440">
        <v>6863</v>
      </c>
      <c r="H34" s="440">
        <v>7189</v>
      </c>
      <c r="I34" s="440">
        <v>2715</v>
      </c>
      <c r="J34" s="440">
        <v>2715</v>
      </c>
      <c r="K34" s="585">
        <v>0</v>
      </c>
      <c r="L34" s="586">
        <f t="shared" si="0"/>
        <v>0</v>
      </c>
      <c r="M34" s="586">
        <f t="shared" si="1"/>
        <v>0</v>
      </c>
    </row>
    <row r="35" spans="1:13" s="400" customFormat="1" x14ac:dyDescent="0.2">
      <c r="A35" s="416"/>
      <c r="B35" s="417"/>
      <c r="C35" s="582">
        <v>111</v>
      </c>
      <c r="D35" s="583" t="s">
        <v>115</v>
      </c>
      <c r="E35" s="584">
        <v>632001</v>
      </c>
      <c r="F35" s="440" t="s">
        <v>527</v>
      </c>
      <c r="G35" s="440">
        <v>6863</v>
      </c>
      <c r="H35" s="440">
        <v>7189</v>
      </c>
      <c r="I35" s="440">
        <v>3897</v>
      </c>
      <c r="J35" s="440">
        <v>3897</v>
      </c>
      <c r="K35" s="587">
        <v>15578</v>
      </c>
      <c r="L35" s="585">
        <v>15578</v>
      </c>
      <c r="M35" s="586">
        <f t="shared" si="1"/>
        <v>15578</v>
      </c>
    </row>
    <row r="36" spans="1:13" s="400" customFormat="1" x14ac:dyDescent="0.2">
      <c r="A36" s="416"/>
      <c r="B36" s="417"/>
      <c r="C36" s="418">
        <v>111</v>
      </c>
      <c r="D36" s="419" t="s">
        <v>115</v>
      </c>
      <c r="E36" s="420">
        <v>632002</v>
      </c>
      <c r="F36" s="432" t="s">
        <v>122</v>
      </c>
      <c r="G36" s="432">
        <v>583</v>
      </c>
      <c r="H36" s="432">
        <v>581</v>
      </c>
      <c r="I36" s="432">
        <v>650</v>
      </c>
      <c r="J36" s="432">
        <v>650</v>
      </c>
      <c r="K36" s="433">
        <v>630</v>
      </c>
      <c r="L36" s="415">
        <f t="shared" si="0"/>
        <v>636.29999999999995</v>
      </c>
      <c r="M36" s="415">
        <f t="shared" si="1"/>
        <v>636.29999999999995</v>
      </c>
    </row>
    <row r="37" spans="1:13" s="400" customFormat="1" x14ac:dyDescent="0.2">
      <c r="A37" s="416"/>
      <c r="B37" s="417"/>
      <c r="C37" s="418">
        <v>111</v>
      </c>
      <c r="D37" s="419" t="s">
        <v>115</v>
      </c>
      <c r="E37" s="420">
        <v>632003</v>
      </c>
      <c r="F37" s="421" t="s">
        <v>313</v>
      </c>
      <c r="G37" s="421">
        <v>728</v>
      </c>
      <c r="H37" s="421">
        <v>1020</v>
      </c>
      <c r="I37" s="421">
        <v>1060</v>
      </c>
      <c r="J37" s="421">
        <v>1060</v>
      </c>
      <c r="K37" s="422">
        <v>980</v>
      </c>
      <c r="L37" s="415">
        <f t="shared" si="0"/>
        <v>989.8</v>
      </c>
      <c r="M37" s="415">
        <f t="shared" si="1"/>
        <v>989.8</v>
      </c>
    </row>
    <row r="38" spans="1:13" s="400" customFormat="1" x14ac:dyDescent="0.2">
      <c r="A38" s="416"/>
      <c r="B38" s="417"/>
      <c r="C38" s="418">
        <v>111</v>
      </c>
      <c r="D38" s="419" t="s">
        <v>115</v>
      </c>
      <c r="E38" s="420">
        <v>633001</v>
      </c>
      <c r="F38" s="421" t="s">
        <v>314</v>
      </c>
      <c r="G38" s="421">
        <v>282</v>
      </c>
      <c r="H38" s="421">
        <v>379</v>
      </c>
      <c r="I38" s="421">
        <v>4160</v>
      </c>
      <c r="J38" s="421">
        <v>4160</v>
      </c>
      <c r="K38" s="422">
        <v>1000</v>
      </c>
      <c r="L38" s="415">
        <f t="shared" si="0"/>
        <v>1010</v>
      </c>
      <c r="M38" s="415">
        <f t="shared" si="1"/>
        <v>1010</v>
      </c>
    </row>
    <row r="39" spans="1:13" s="400" customFormat="1" x14ac:dyDescent="0.2">
      <c r="A39" s="416"/>
      <c r="B39" s="417"/>
      <c r="C39" s="418">
        <v>111</v>
      </c>
      <c r="D39" s="419" t="s">
        <v>115</v>
      </c>
      <c r="E39" s="420">
        <v>633004</v>
      </c>
      <c r="F39" s="421" t="s">
        <v>315</v>
      </c>
      <c r="G39" s="421">
        <v>135</v>
      </c>
      <c r="H39" s="421">
        <v>0</v>
      </c>
      <c r="I39" s="421">
        <v>614</v>
      </c>
      <c r="J39" s="421">
        <v>614</v>
      </c>
      <c r="K39" s="422">
        <v>700</v>
      </c>
      <c r="L39" s="415">
        <f t="shared" si="0"/>
        <v>707</v>
      </c>
      <c r="M39" s="415">
        <f t="shared" si="1"/>
        <v>707</v>
      </c>
    </row>
    <row r="40" spans="1:13" s="400" customFormat="1" x14ac:dyDescent="0.2">
      <c r="A40" s="416"/>
      <c r="B40" s="417"/>
      <c r="C40" s="418">
        <v>111</v>
      </c>
      <c r="D40" s="419" t="s">
        <v>115</v>
      </c>
      <c r="E40" s="420">
        <v>633006</v>
      </c>
      <c r="F40" s="421" t="s">
        <v>37</v>
      </c>
      <c r="G40" s="421">
        <v>3748</v>
      </c>
      <c r="H40" s="421">
        <v>3006</v>
      </c>
      <c r="I40" s="421">
        <v>3500</v>
      </c>
      <c r="J40" s="421">
        <v>3500</v>
      </c>
      <c r="K40" s="422">
        <v>5000</v>
      </c>
      <c r="L40" s="415">
        <f t="shared" si="0"/>
        <v>5050</v>
      </c>
      <c r="M40" s="415">
        <f t="shared" si="1"/>
        <v>5050</v>
      </c>
    </row>
    <row r="41" spans="1:13" s="400" customFormat="1" x14ac:dyDescent="0.2">
      <c r="A41" s="416"/>
      <c r="B41" s="417"/>
      <c r="C41" s="418">
        <v>111</v>
      </c>
      <c r="D41" s="419" t="s">
        <v>115</v>
      </c>
      <c r="E41" s="420">
        <v>633009</v>
      </c>
      <c r="F41" s="421" t="s">
        <v>316</v>
      </c>
      <c r="G41" s="421">
        <v>2520</v>
      </c>
      <c r="H41" s="421">
        <v>3362</v>
      </c>
      <c r="I41" s="421">
        <v>4367</v>
      </c>
      <c r="J41" s="421">
        <v>4367</v>
      </c>
      <c r="K41" s="422">
        <v>3900</v>
      </c>
      <c r="L41" s="415">
        <f t="shared" si="0"/>
        <v>3939</v>
      </c>
      <c r="M41" s="415">
        <f t="shared" si="1"/>
        <v>3939</v>
      </c>
    </row>
    <row r="42" spans="1:13" s="400" customFormat="1" x14ac:dyDescent="0.2">
      <c r="A42" s="416"/>
      <c r="B42" s="417"/>
      <c r="C42" s="418">
        <v>111</v>
      </c>
      <c r="D42" s="419" t="s">
        <v>115</v>
      </c>
      <c r="E42" s="420">
        <v>633010</v>
      </c>
      <c r="F42" s="421" t="s">
        <v>317</v>
      </c>
      <c r="G42" s="421">
        <v>5</v>
      </c>
      <c r="H42" s="421">
        <v>161</v>
      </c>
      <c r="I42" s="421">
        <v>202</v>
      </c>
      <c r="J42" s="421">
        <v>202</v>
      </c>
      <c r="K42" s="422">
        <v>200</v>
      </c>
      <c r="L42" s="415">
        <f t="shared" si="0"/>
        <v>202</v>
      </c>
      <c r="M42" s="415">
        <f t="shared" si="1"/>
        <v>202</v>
      </c>
    </row>
    <row r="43" spans="1:13" s="400" customFormat="1" x14ac:dyDescent="0.2">
      <c r="A43" s="416"/>
      <c r="B43" s="417"/>
      <c r="C43" s="418">
        <v>111</v>
      </c>
      <c r="D43" s="419" t="s">
        <v>115</v>
      </c>
      <c r="E43" s="420">
        <v>633013</v>
      </c>
      <c r="F43" s="421" t="s">
        <v>318</v>
      </c>
      <c r="G43" s="421">
        <v>333</v>
      </c>
      <c r="H43" s="421">
        <v>324</v>
      </c>
      <c r="I43" s="421">
        <v>1693</v>
      </c>
      <c r="J43" s="421">
        <v>1693</v>
      </c>
      <c r="K43" s="422">
        <v>1800</v>
      </c>
      <c r="L43" s="415">
        <f t="shared" si="0"/>
        <v>1818</v>
      </c>
      <c r="M43" s="415">
        <f t="shared" si="1"/>
        <v>1818</v>
      </c>
    </row>
    <row r="44" spans="1:13" s="400" customFormat="1" x14ac:dyDescent="0.2">
      <c r="A44" s="416"/>
      <c r="B44" s="417"/>
      <c r="C44" s="418">
        <v>111</v>
      </c>
      <c r="D44" s="419" t="s">
        <v>115</v>
      </c>
      <c r="E44" s="420">
        <v>633015</v>
      </c>
      <c r="F44" s="421" t="s">
        <v>319</v>
      </c>
      <c r="G44" s="421">
        <v>229</v>
      </c>
      <c r="H44" s="421">
        <v>285</v>
      </c>
      <c r="I44" s="421">
        <v>115</v>
      </c>
      <c r="J44" s="421">
        <v>115</v>
      </c>
      <c r="K44" s="422">
        <v>745</v>
      </c>
      <c r="L44" s="415">
        <f t="shared" si="0"/>
        <v>752.45</v>
      </c>
      <c r="M44" s="415">
        <f t="shared" si="1"/>
        <v>752.45</v>
      </c>
    </row>
    <row r="45" spans="1:13" s="400" customFormat="1" x14ac:dyDescent="0.2">
      <c r="A45" s="416"/>
      <c r="B45" s="417"/>
      <c r="C45" s="418">
        <v>111</v>
      </c>
      <c r="D45" s="419" t="s">
        <v>115</v>
      </c>
      <c r="E45" s="420">
        <v>637004</v>
      </c>
      <c r="F45" s="423" t="s">
        <v>39</v>
      </c>
      <c r="G45" s="423">
        <v>2913</v>
      </c>
      <c r="H45" s="423">
        <v>4150</v>
      </c>
      <c r="I45" s="423">
        <v>2500</v>
      </c>
      <c r="J45" s="423">
        <v>2500</v>
      </c>
      <c r="K45" s="422">
        <v>3000</v>
      </c>
      <c r="L45" s="415">
        <f t="shared" si="0"/>
        <v>3030</v>
      </c>
      <c r="M45" s="415">
        <f t="shared" si="1"/>
        <v>3030</v>
      </c>
    </row>
    <row r="46" spans="1:13" s="400" customFormat="1" x14ac:dyDescent="0.2">
      <c r="A46" s="416"/>
      <c r="B46" s="417"/>
      <c r="C46" s="418">
        <v>111</v>
      </c>
      <c r="D46" s="419" t="s">
        <v>115</v>
      </c>
      <c r="E46" s="420">
        <v>637016</v>
      </c>
      <c r="F46" s="421" t="s">
        <v>324</v>
      </c>
      <c r="G46" s="421">
        <v>1995</v>
      </c>
      <c r="H46" s="421">
        <v>1836</v>
      </c>
      <c r="I46" s="421">
        <v>2813</v>
      </c>
      <c r="J46" s="421">
        <v>2813</v>
      </c>
      <c r="K46" s="422">
        <v>2500</v>
      </c>
      <c r="L46" s="415">
        <f t="shared" si="0"/>
        <v>2525</v>
      </c>
      <c r="M46" s="415">
        <f t="shared" si="1"/>
        <v>2525</v>
      </c>
    </row>
    <row r="47" spans="1:13" s="400" customFormat="1" x14ac:dyDescent="0.2">
      <c r="A47" s="416"/>
      <c r="B47" s="417"/>
      <c r="C47" s="418">
        <v>111</v>
      </c>
      <c r="D47" s="419" t="s">
        <v>115</v>
      </c>
      <c r="E47" s="434">
        <v>635001</v>
      </c>
      <c r="F47" s="435" t="s">
        <v>528</v>
      </c>
      <c r="G47" s="435">
        <v>97</v>
      </c>
      <c r="H47" s="435">
        <v>0</v>
      </c>
      <c r="I47" s="435">
        <v>0</v>
      </c>
      <c r="J47" s="435">
        <v>0</v>
      </c>
      <c r="K47" s="436"/>
      <c r="L47" s="415">
        <f t="shared" si="0"/>
        <v>0</v>
      </c>
      <c r="M47" s="415">
        <f t="shared" si="1"/>
        <v>0</v>
      </c>
    </row>
    <row r="48" spans="1:13" s="400" customFormat="1" x14ac:dyDescent="0.2">
      <c r="A48" s="416"/>
      <c r="B48" s="417"/>
      <c r="C48" s="418">
        <v>111</v>
      </c>
      <c r="D48" s="419" t="s">
        <v>115</v>
      </c>
      <c r="E48" s="434">
        <v>635002</v>
      </c>
      <c r="F48" s="435" t="s">
        <v>529</v>
      </c>
      <c r="G48" s="435">
        <v>0</v>
      </c>
      <c r="H48" s="435">
        <v>365</v>
      </c>
      <c r="I48" s="435">
        <v>381</v>
      </c>
      <c r="J48" s="435">
        <v>381</v>
      </c>
      <c r="K48" s="436">
        <v>380</v>
      </c>
      <c r="L48" s="415">
        <f t="shared" si="0"/>
        <v>383.8</v>
      </c>
      <c r="M48" s="415">
        <f t="shared" si="1"/>
        <v>383.8</v>
      </c>
    </row>
    <row r="49" spans="1:14" s="400" customFormat="1" x14ac:dyDescent="0.2">
      <c r="A49" s="416"/>
      <c r="B49" s="417"/>
      <c r="C49" s="418">
        <v>111</v>
      </c>
      <c r="D49" s="419" t="s">
        <v>115</v>
      </c>
      <c r="E49" s="434">
        <v>635004</v>
      </c>
      <c r="F49" s="435" t="s">
        <v>530</v>
      </c>
      <c r="G49" s="435">
        <v>36167</v>
      </c>
      <c r="H49" s="435">
        <v>0</v>
      </c>
      <c r="I49" s="435">
        <v>615</v>
      </c>
      <c r="J49" s="435">
        <v>615</v>
      </c>
      <c r="K49" s="436"/>
      <c r="L49" s="415">
        <f t="shared" si="0"/>
        <v>0</v>
      </c>
      <c r="M49" s="415">
        <f t="shared" si="1"/>
        <v>0</v>
      </c>
    </row>
    <row r="50" spans="1:14" s="400" customFormat="1" x14ac:dyDescent="0.2">
      <c r="A50" s="416"/>
      <c r="B50" s="417"/>
      <c r="C50" s="418">
        <v>111</v>
      </c>
      <c r="D50" s="419" t="s">
        <v>115</v>
      </c>
      <c r="E50" s="434">
        <v>635006</v>
      </c>
      <c r="F50" s="435" t="s">
        <v>531</v>
      </c>
      <c r="G50" s="435">
        <v>0</v>
      </c>
      <c r="H50" s="435">
        <v>28338</v>
      </c>
      <c r="I50" s="435">
        <v>11858</v>
      </c>
      <c r="J50" s="435">
        <v>11858</v>
      </c>
      <c r="K50" s="436">
        <v>5886</v>
      </c>
      <c r="L50" s="415">
        <f t="shared" si="0"/>
        <v>5944.86</v>
      </c>
      <c r="M50" s="415">
        <f t="shared" si="1"/>
        <v>5944.86</v>
      </c>
    </row>
    <row r="51" spans="1:14" s="400" customFormat="1" x14ac:dyDescent="0.2">
      <c r="A51" s="416"/>
      <c r="B51" s="417"/>
      <c r="C51" s="418">
        <v>111</v>
      </c>
      <c r="D51" s="419" t="s">
        <v>532</v>
      </c>
      <c r="E51" s="434">
        <v>636001</v>
      </c>
      <c r="F51" s="421" t="s">
        <v>533</v>
      </c>
      <c r="G51" s="421">
        <v>0</v>
      </c>
      <c r="H51" s="421">
        <v>0</v>
      </c>
      <c r="I51" s="421">
        <v>0</v>
      </c>
      <c r="J51" s="421">
        <v>0</v>
      </c>
      <c r="K51" s="422"/>
      <c r="L51" s="415">
        <f t="shared" si="0"/>
        <v>0</v>
      </c>
      <c r="M51" s="415">
        <f t="shared" si="1"/>
        <v>0</v>
      </c>
    </row>
    <row r="52" spans="1:14" s="400" customFormat="1" x14ac:dyDescent="0.2">
      <c r="C52" s="437">
        <v>111</v>
      </c>
      <c r="D52" s="438" t="s">
        <v>115</v>
      </c>
      <c r="E52" s="439">
        <v>636002</v>
      </c>
      <c r="F52" s="440" t="s">
        <v>534</v>
      </c>
      <c r="G52" s="440">
        <v>1112</v>
      </c>
      <c r="H52" s="440">
        <v>1381</v>
      </c>
      <c r="I52" s="440">
        <v>1800</v>
      </c>
      <c r="J52" s="440">
        <v>1800</v>
      </c>
      <c r="K52" s="423"/>
      <c r="L52" s="415">
        <f t="shared" si="0"/>
        <v>0</v>
      </c>
      <c r="M52" s="415">
        <f t="shared" si="1"/>
        <v>0</v>
      </c>
    </row>
    <row r="53" spans="1:14" s="400" customFormat="1" x14ac:dyDescent="0.2">
      <c r="A53" s="416"/>
      <c r="B53" s="417"/>
      <c r="C53" s="418">
        <v>111</v>
      </c>
      <c r="D53" s="419" t="s">
        <v>115</v>
      </c>
      <c r="E53" s="434">
        <v>637001</v>
      </c>
      <c r="F53" s="441" t="s">
        <v>321</v>
      </c>
      <c r="G53" s="441">
        <v>4</v>
      </c>
      <c r="H53" s="441">
        <v>313</v>
      </c>
      <c r="I53" s="441">
        <v>446</v>
      </c>
      <c r="J53" s="441">
        <v>446</v>
      </c>
      <c r="K53" s="442">
        <v>500</v>
      </c>
      <c r="L53" s="415">
        <f t="shared" si="0"/>
        <v>505</v>
      </c>
      <c r="M53" s="415">
        <f t="shared" si="1"/>
        <v>505</v>
      </c>
    </row>
    <row r="54" spans="1:14" s="400" customFormat="1" x14ac:dyDescent="0.2">
      <c r="A54" s="416"/>
      <c r="B54" s="417"/>
      <c r="C54" s="418">
        <v>111</v>
      </c>
      <c r="D54" s="419" t="s">
        <v>115</v>
      </c>
      <c r="E54" s="434">
        <v>637012</v>
      </c>
      <c r="F54" s="435" t="s">
        <v>322</v>
      </c>
      <c r="G54" s="435">
        <v>1256</v>
      </c>
      <c r="H54" s="435">
        <v>1085</v>
      </c>
      <c r="I54" s="435">
        <v>546</v>
      </c>
      <c r="J54" s="435">
        <v>546</v>
      </c>
      <c r="K54" s="436">
        <v>1500</v>
      </c>
      <c r="L54" s="415">
        <f t="shared" si="0"/>
        <v>1515</v>
      </c>
      <c r="M54" s="415">
        <f t="shared" si="1"/>
        <v>1515</v>
      </c>
    </row>
    <row r="55" spans="1:14" s="400" customFormat="1" x14ac:dyDescent="0.2">
      <c r="A55" s="416"/>
      <c r="B55" s="417"/>
      <c r="C55" s="418">
        <v>111</v>
      </c>
      <c r="D55" s="419" t="s">
        <v>115</v>
      </c>
      <c r="E55" s="434">
        <v>637015</v>
      </c>
      <c r="F55" s="435" t="s">
        <v>323</v>
      </c>
      <c r="G55" s="435">
        <v>940</v>
      </c>
      <c r="H55" s="435">
        <v>285</v>
      </c>
      <c r="I55" s="435">
        <v>927</v>
      </c>
      <c r="J55" s="435">
        <v>927</v>
      </c>
      <c r="K55" s="436">
        <v>1000</v>
      </c>
      <c r="L55" s="415">
        <f t="shared" si="0"/>
        <v>1010</v>
      </c>
      <c r="M55" s="415">
        <f t="shared" si="1"/>
        <v>1010</v>
      </c>
    </row>
    <row r="56" spans="1:14" s="400" customFormat="1" x14ac:dyDescent="0.2">
      <c r="A56" s="416"/>
      <c r="B56" s="417"/>
      <c r="C56" s="418">
        <v>111</v>
      </c>
      <c r="D56" s="419" t="s">
        <v>115</v>
      </c>
      <c r="E56" s="434">
        <v>633014</v>
      </c>
      <c r="F56" s="435" t="s">
        <v>12</v>
      </c>
      <c r="G56" s="435">
        <v>0</v>
      </c>
      <c r="H56" s="435">
        <v>1084</v>
      </c>
      <c r="I56" s="435">
        <v>3150</v>
      </c>
      <c r="J56" s="435">
        <v>3150</v>
      </c>
      <c r="K56" s="436">
        <v>3840</v>
      </c>
      <c r="L56" s="415">
        <f t="shared" si="0"/>
        <v>3878.4</v>
      </c>
      <c r="M56" s="415">
        <f t="shared" si="1"/>
        <v>3878.4</v>
      </c>
    </row>
    <row r="57" spans="1:14" s="400" customFormat="1" x14ac:dyDescent="0.2">
      <c r="A57" s="416"/>
      <c r="B57" s="417"/>
      <c r="C57" s="418">
        <v>111</v>
      </c>
      <c r="D57" s="419" t="s">
        <v>115</v>
      </c>
      <c r="E57" s="434">
        <v>642015</v>
      </c>
      <c r="F57" s="435" t="s">
        <v>325</v>
      </c>
      <c r="G57" s="435">
        <v>0</v>
      </c>
      <c r="H57" s="435">
        <v>0</v>
      </c>
      <c r="I57" s="435">
        <v>150</v>
      </c>
      <c r="J57" s="435">
        <v>150</v>
      </c>
      <c r="K57" s="436">
        <v>315</v>
      </c>
      <c r="L57" s="415">
        <f t="shared" si="0"/>
        <v>318.14999999999998</v>
      </c>
      <c r="M57" s="415">
        <f t="shared" si="1"/>
        <v>318.14999999999998</v>
      </c>
    </row>
    <row r="58" spans="1:14" s="400" customFormat="1" x14ac:dyDescent="0.2">
      <c r="A58" s="416"/>
      <c r="B58" s="426"/>
      <c r="C58" s="443">
        <v>111</v>
      </c>
      <c r="D58" s="444" t="s">
        <v>115</v>
      </c>
      <c r="E58" s="434">
        <v>633009</v>
      </c>
      <c r="F58" s="435" t="s">
        <v>535</v>
      </c>
      <c r="G58" s="435">
        <v>715</v>
      </c>
      <c r="H58" s="435">
        <v>0</v>
      </c>
      <c r="I58" s="435">
        <v>933</v>
      </c>
      <c r="J58" s="435">
        <v>933</v>
      </c>
      <c r="K58" s="436">
        <v>500</v>
      </c>
      <c r="L58" s="415">
        <f t="shared" si="0"/>
        <v>505</v>
      </c>
      <c r="M58" s="415">
        <f t="shared" si="1"/>
        <v>505</v>
      </c>
      <c r="N58" s="445" t="s">
        <v>404</v>
      </c>
    </row>
    <row r="59" spans="1:14" s="400" customFormat="1" x14ac:dyDescent="0.2">
      <c r="A59" s="416"/>
      <c r="B59" s="426"/>
      <c r="C59" s="443">
        <v>111</v>
      </c>
      <c r="D59" s="444" t="s">
        <v>115</v>
      </c>
      <c r="E59" s="434">
        <v>633013</v>
      </c>
      <c r="F59" s="435" t="s">
        <v>318</v>
      </c>
      <c r="G59" s="435">
        <v>0</v>
      </c>
      <c r="H59" s="435">
        <v>0</v>
      </c>
      <c r="I59" s="435">
        <v>0</v>
      </c>
      <c r="J59" s="435">
        <v>0</v>
      </c>
      <c r="K59" s="436">
        <v>400</v>
      </c>
      <c r="L59" s="415">
        <f t="shared" si="0"/>
        <v>404</v>
      </c>
      <c r="M59" s="415">
        <f t="shared" si="1"/>
        <v>404</v>
      </c>
      <c r="N59" s="445" t="s">
        <v>404</v>
      </c>
    </row>
    <row r="60" spans="1:14" s="516" customFormat="1" x14ac:dyDescent="0.2">
      <c r="A60" s="446"/>
      <c r="B60" s="447">
        <v>111</v>
      </c>
      <c r="C60" s="448"/>
      <c r="D60" s="449"/>
      <c r="E60" s="450"/>
      <c r="F60" s="451"/>
      <c r="G60" s="452">
        <f t="shared" ref="G60:K60" si="2">SUM(G6:G59)</f>
        <v>258416</v>
      </c>
      <c r="H60" s="452">
        <f t="shared" si="2"/>
        <v>267351</v>
      </c>
      <c r="I60" s="452">
        <f t="shared" si="2"/>
        <v>284269</v>
      </c>
      <c r="J60" s="452">
        <f t="shared" si="2"/>
        <v>284269</v>
      </c>
      <c r="K60" s="452">
        <f t="shared" si="2"/>
        <v>297854</v>
      </c>
      <c r="L60" s="452">
        <f>SUM(L6:L59)</f>
        <v>300676.76</v>
      </c>
      <c r="M60" s="452">
        <f>SUM(M6:M59)</f>
        <v>300676.76</v>
      </c>
    </row>
    <row r="61" spans="1:14" s="400" customFormat="1" x14ac:dyDescent="0.2">
      <c r="A61" s="416"/>
      <c r="B61" s="426"/>
      <c r="C61" s="418">
        <v>111</v>
      </c>
      <c r="D61" s="419" t="s">
        <v>115</v>
      </c>
      <c r="E61" s="418">
        <v>611</v>
      </c>
      <c r="F61" s="421" t="s">
        <v>327</v>
      </c>
      <c r="G61" s="435">
        <v>0</v>
      </c>
      <c r="H61" s="435">
        <v>3080</v>
      </c>
      <c r="I61" s="435">
        <v>2630</v>
      </c>
      <c r="J61" s="435">
        <v>2630</v>
      </c>
      <c r="K61" s="436">
        <v>2630</v>
      </c>
      <c r="L61" s="415">
        <f t="shared" ref="L61:L69" si="3">K61*1.01</f>
        <v>2656.3</v>
      </c>
      <c r="M61" s="415">
        <f t="shared" ref="M61:M69" si="4">L61</f>
        <v>2656.3</v>
      </c>
      <c r="N61" s="431" t="s">
        <v>326</v>
      </c>
    </row>
    <row r="62" spans="1:14" s="400" customFormat="1" x14ac:dyDescent="0.2">
      <c r="A62" s="416"/>
      <c r="B62" s="426"/>
      <c r="C62" s="418">
        <v>111</v>
      </c>
      <c r="D62" s="419" t="s">
        <v>115</v>
      </c>
      <c r="E62" s="427">
        <v>621</v>
      </c>
      <c r="F62" s="421" t="s">
        <v>328</v>
      </c>
      <c r="G62" s="435">
        <v>0</v>
      </c>
      <c r="H62" s="435">
        <v>308</v>
      </c>
      <c r="I62" s="435">
        <v>262</v>
      </c>
      <c r="J62" s="435">
        <v>262</v>
      </c>
      <c r="K62" s="436">
        <v>262</v>
      </c>
      <c r="L62" s="415">
        <f t="shared" si="3"/>
        <v>264.62</v>
      </c>
      <c r="M62" s="415">
        <f t="shared" si="4"/>
        <v>264.62</v>
      </c>
      <c r="N62" s="431" t="s">
        <v>326</v>
      </c>
    </row>
    <row r="63" spans="1:14" s="400" customFormat="1" x14ac:dyDescent="0.2">
      <c r="A63" s="416"/>
      <c r="B63" s="426"/>
      <c r="C63" s="418">
        <v>111</v>
      </c>
      <c r="D63" s="419" t="s">
        <v>115</v>
      </c>
      <c r="E63" s="420">
        <v>625001</v>
      </c>
      <c r="F63" s="423" t="s">
        <v>118</v>
      </c>
      <c r="G63" s="453">
        <v>0</v>
      </c>
      <c r="H63" s="453">
        <v>105</v>
      </c>
      <c r="I63" s="453">
        <v>37</v>
      </c>
      <c r="J63" s="453">
        <v>37</v>
      </c>
      <c r="K63" s="436">
        <v>37</v>
      </c>
      <c r="L63" s="415">
        <f t="shared" si="3"/>
        <v>37.369999999999997</v>
      </c>
      <c r="M63" s="415">
        <f t="shared" si="4"/>
        <v>37.369999999999997</v>
      </c>
      <c r="N63" s="431" t="s">
        <v>326</v>
      </c>
    </row>
    <row r="64" spans="1:14" s="400" customFormat="1" x14ac:dyDescent="0.2">
      <c r="A64" s="416"/>
      <c r="B64" s="426"/>
      <c r="C64" s="418">
        <v>111</v>
      </c>
      <c r="D64" s="419" t="s">
        <v>115</v>
      </c>
      <c r="E64" s="420">
        <v>625002</v>
      </c>
      <c r="F64" s="423" t="s">
        <v>109</v>
      </c>
      <c r="G64" s="453">
        <v>0</v>
      </c>
      <c r="H64" s="453">
        <v>514</v>
      </c>
      <c r="I64" s="453">
        <v>420</v>
      </c>
      <c r="J64" s="453">
        <v>420</v>
      </c>
      <c r="K64" s="436">
        <v>420</v>
      </c>
      <c r="L64" s="415">
        <f t="shared" si="3"/>
        <v>424.2</v>
      </c>
      <c r="M64" s="415">
        <f t="shared" si="4"/>
        <v>424.2</v>
      </c>
      <c r="N64" s="431" t="s">
        <v>326</v>
      </c>
    </row>
    <row r="65" spans="1:14" s="400" customFormat="1" x14ac:dyDescent="0.2">
      <c r="A65" s="416"/>
      <c r="B65" s="426"/>
      <c r="C65" s="418">
        <v>111</v>
      </c>
      <c r="D65" s="419" t="s">
        <v>115</v>
      </c>
      <c r="E65" s="420">
        <v>625003</v>
      </c>
      <c r="F65" s="421" t="s">
        <v>110</v>
      </c>
      <c r="G65" s="435">
        <v>0</v>
      </c>
      <c r="H65" s="435">
        <v>19</v>
      </c>
      <c r="I65" s="435">
        <v>21</v>
      </c>
      <c r="J65" s="435">
        <v>21</v>
      </c>
      <c r="K65" s="436">
        <v>21</v>
      </c>
      <c r="L65" s="415">
        <f t="shared" si="3"/>
        <v>21.21</v>
      </c>
      <c r="M65" s="415">
        <f t="shared" si="4"/>
        <v>21.21</v>
      </c>
      <c r="N65" s="445" t="s">
        <v>326</v>
      </c>
    </row>
    <row r="66" spans="1:14" s="400" customFormat="1" x14ac:dyDescent="0.2">
      <c r="A66" s="416"/>
      <c r="B66" s="426"/>
      <c r="C66" s="418">
        <v>111</v>
      </c>
      <c r="D66" s="419" t="s">
        <v>115</v>
      </c>
      <c r="E66" s="420">
        <v>625004</v>
      </c>
      <c r="F66" s="423" t="s">
        <v>119</v>
      </c>
      <c r="G66" s="453">
        <v>0</v>
      </c>
      <c r="H66" s="453">
        <v>154</v>
      </c>
      <c r="I66" s="453">
        <v>79</v>
      </c>
      <c r="J66" s="453">
        <v>79</v>
      </c>
      <c r="K66" s="436">
        <v>79</v>
      </c>
      <c r="L66" s="415">
        <f t="shared" si="3"/>
        <v>79.790000000000006</v>
      </c>
      <c r="M66" s="415">
        <f t="shared" si="4"/>
        <v>79.790000000000006</v>
      </c>
      <c r="N66" s="431" t="s">
        <v>326</v>
      </c>
    </row>
    <row r="67" spans="1:14" s="400" customFormat="1" x14ac:dyDescent="0.2">
      <c r="A67" s="416"/>
      <c r="B67" s="426"/>
      <c r="C67" s="418">
        <v>111</v>
      </c>
      <c r="D67" s="419" t="s">
        <v>115</v>
      </c>
      <c r="E67" s="420">
        <v>625005</v>
      </c>
      <c r="F67" s="423" t="s">
        <v>120</v>
      </c>
      <c r="G67" s="453">
        <v>0</v>
      </c>
      <c r="H67" s="453">
        <v>51</v>
      </c>
      <c r="I67" s="453">
        <v>26</v>
      </c>
      <c r="J67" s="453">
        <v>26</v>
      </c>
      <c r="K67" s="436">
        <v>26</v>
      </c>
      <c r="L67" s="415">
        <f t="shared" si="3"/>
        <v>26.26</v>
      </c>
      <c r="M67" s="415">
        <f t="shared" si="4"/>
        <v>26.26</v>
      </c>
      <c r="N67" s="431" t="s">
        <v>326</v>
      </c>
    </row>
    <row r="68" spans="1:14" s="400" customFormat="1" x14ac:dyDescent="0.2">
      <c r="A68" s="416"/>
      <c r="B68" s="426"/>
      <c r="C68" s="418">
        <v>111</v>
      </c>
      <c r="D68" s="419" t="s">
        <v>115</v>
      </c>
      <c r="E68" s="420">
        <v>625006</v>
      </c>
      <c r="F68" s="423" t="s">
        <v>536</v>
      </c>
      <c r="G68" s="453">
        <v>0</v>
      </c>
      <c r="H68" s="453">
        <v>0</v>
      </c>
      <c r="I68" s="453"/>
      <c r="J68" s="453"/>
      <c r="K68" s="436"/>
      <c r="L68" s="415">
        <f t="shared" si="3"/>
        <v>0</v>
      </c>
      <c r="M68" s="415">
        <f t="shared" si="4"/>
        <v>0</v>
      </c>
      <c r="N68" s="431"/>
    </row>
    <row r="69" spans="1:14" s="400" customFormat="1" x14ac:dyDescent="0.2">
      <c r="A69" s="416"/>
      <c r="B69" s="426"/>
      <c r="C69" s="418">
        <v>111</v>
      </c>
      <c r="D69" s="419" t="s">
        <v>115</v>
      </c>
      <c r="E69" s="420">
        <v>625007</v>
      </c>
      <c r="F69" s="423" t="s">
        <v>121</v>
      </c>
      <c r="G69" s="453">
        <v>0</v>
      </c>
      <c r="H69" s="453">
        <v>136</v>
      </c>
      <c r="I69" s="453">
        <v>125</v>
      </c>
      <c r="J69" s="453">
        <v>125</v>
      </c>
      <c r="K69" s="436">
        <v>125</v>
      </c>
      <c r="L69" s="415">
        <f t="shared" si="3"/>
        <v>126.25</v>
      </c>
      <c r="M69" s="415">
        <f t="shared" si="4"/>
        <v>126.25</v>
      </c>
      <c r="N69" s="431" t="s">
        <v>326</v>
      </c>
    </row>
    <row r="70" spans="1:14" s="400" customFormat="1" x14ac:dyDescent="0.2">
      <c r="A70" s="454"/>
      <c r="B70" s="455"/>
      <c r="C70" s="456"/>
      <c r="D70" s="457"/>
      <c r="E70" s="458"/>
      <c r="F70" s="459"/>
      <c r="G70" s="460">
        <f t="shared" ref="G70:H70" si="5">SUM(G61:G69)</f>
        <v>0</v>
      </c>
      <c r="H70" s="460">
        <f t="shared" si="5"/>
        <v>4367</v>
      </c>
      <c r="I70" s="460">
        <f>SUM(I61:I69)</f>
        <v>3600</v>
      </c>
      <c r="J70" s="460">
        <f t="shared" ref="J70:M70" si="6">SUM(J61:J69)</f>
        <v>3600</v>
      </c>
      <c r="K70" s="460">
        <f t="shared" si="6"/>
        <v>3600</v>
      </c>
      <c r="L70" s="460">
        <f t="shared" si="6"/>
        <v>3636</v>
      </c>
      <c r="M70" s="460">
        <f t="shared" si="6"/>
        <v>3636</v>
      </c>
      <c r="N70" s="431"/>
    </row>
    <row r="71" spans="1:14" s="400" customFormat="1" x14ac:dyDescent="0.2">
      <c r="A71" s="416"/>
      <c r="B71" s="426"/>
      <c r="C71" s="418">
        <v>111</v>
      </c>
      <c r="D71" s="419" t="s">
        <v>115</v>
      </c>
      <c r="E71" s="420">
        <v>637027</v>
      </c>
      <c r="F71" s="423" t="s">
        <v>537</v>
      </c>
      <c r="G71" s="453">
        <v>3154</v>
      </c>
      <c r="H71" s="453">
        <v>2700</v>
      </c>
      <c r="I71" s="453"/>
      <c r="J71" s="453"/>
      <c r="K71" s="436"/>
      <c r="L71" s="415">
        <f t="shared" ref="L71:L84" si="7">K71*1.01</f>
        <v>0</v>
      </c>
      <c r="M71" s="415">
        <f t="shared" ref="M71:M84" si="8">L71</f>
        <v>0</v>
      </c>
      <c r="N71" s="445" t="s">
        <v>329</v>
      </c>
    </row>
    <row r="72" spans="1:14" s="400" customFormat="1" x14ac:dyDescent="0.2">
      <c r="A72" s="416"/>
      <c r="B72" s="426"/>
      <c r="C72" s="418">
        <v>111</v>
      </c>
      <c r="D72" s="419" t="s">
        <v>115</v>
      </c>
      <c r="E72" s="420">
        <v>614</v>
      </c>
      <c r="F72" s="421" t="s">
        <v>538</v>
      </c>
      <c r="G72" s="435">
        <v>0</v>
      </c>
      <c r="H72" s="435">
        <v>0</v>
      </c>
      <c r="I72" s="435">
        <v>3300</v>
      </c>
      <c r="J72" s="435">
        <v>3300</v>
      </c>
      <c r="K72" s="436">
        <v>2459</v>
      </c>
      <c r="L72" s="415">
        <f t="shared" si="7"/>
        <v>2483.59</v>
      </c>
      <c r="M72" s="415">
        <f t="shared" si="8"/>
        <v>2483.59</v>
      </c>
      <c r="N72" s="431" t="s">
        <v>329</v>
      </c>
    </row>
    <row r="73" spans="1:14" s="400" customFormat="1" x14ac:dyDescent="0.2">
      <c r="A73" s="416"/>
      <c r="B73" s="426"/>
      <c r="C73" s="418">
        <v>111</v>
      </c>
      <c r="D73" s="419" t="s">
        <v>115</v>
      </c>
      <c r="E73" s="418">
        <v>621</v>
      </c>
      <c r="F73" s="421" t="s">
        <v>98</v>
      </c>
      <c r="G73" s="435">
        <v>0</v>
      </c>
      <c r="H73" s="435">
        <v>0</v>
      </c>
      <c r="I73" s="435"/>
      <c r="J73" s="435"/>
      <c r="K73" s="436">
        <v>276</v>
      </c>
      <c r="L73" s="415">
        <f t="shared" si="7"/>
        <v>278.76</v>
      </c>
      <c r="M73" s="415">
        <f t="shared" si="8"/>
        <v>278.76</v>
      </c>
      <c r="N73" s="431" t="s">
        <v>329</v>
      </c>
    </row>
    <row r="74" spans="1:14" s="400" customFormat="1" x14ac:dyDescent="0.2">
      <c r="A74" s="416"/>
      <c r="B74" s="426"/>
      <c r="C74" s="418">
        <v>111</v>
      </c>
      <c r="D74" s="419" t="s">
        <v>115</v>
      </c>
      <c r="E74" s="420">
        <v>625001</v>
      </c>
      <c r="F74" s="423" t="s">
        <v>118</v>
      </c>
      <c r="G74" s="453">
        <v>0</v>
      </c>
      <c r="H74" s="453">
        <v>0</v>
      </c>
      <c r="I74" s="453"/>
      <c r="J74" s="453"/>
      <c r="K74" s="436">
        <v>39</v>
      </c>
      <c r="L74" s="415">
        <f t="shared" si="7"/>
        <v>39.39</v>
      </c>
      <c r="M74" s="415">
        <f t="shared" si="8"/>
        <v>39.39</v>
      </c>
      <c r="N74" s="431" t="s">
        <v>329</v>
      </c>
    </row>
    <row r="75" spans="1:14" s="400" customFormat="1" x14ac:dyDescent="0.2">
      <c r="A75" s="416"/>
      <c r="B75" s="426"/>
      <c r="C75" s="418">
        <v>111</v>
      </c>
      <c r="D75" s="419" t="s">
        <v>115</v>
      </c>
      <c r="E75" s="420">
        <v>625002</v>
      </c>
      <c r="F75" s="423" t="s">
        <v>109</v>
      </c>
      <c r="G75" s="453">
        <v>0</v>
      </c>
      <c r="H75" s="453">
        <v>0</v>
      </c>
      <c r="I75" s="453"/>
      <c r="J75" s="453"/>
      <c r="K75" s="436">
        <v>442</v>
      </c>
      <c r="L75" s="415">
        <f t="shared" si="7"/>
        <v>446.42</v>
      </c>
      <c r="M75" s="415">
        <f t="shared" si="8"/>
        <v>446.42</v>
      </c>
      <c r="N75" s="431" t="s">
        <v>329</v>
      </c>
    </row>
    <row r="76" spans="1:14" s="400" customFormat="1" x14ac:dyDescent="0.2">
      <c r="A76" s="416"/>
      <c r="B76" s="426"/>
      <c r="C76" s="418">
        <v>111</v>
      </c>
      <c r="D76" s="419" t="s">
        <v>115</v>
      </c>
      <c r="E76" s="420">
        <v>625003</v>
      </c>
      <c r="F76" s="421" t="s">
        <v>110</v>
      </c>
      <c r="G76" s="435">
        <v>0</v>
      </c>
      <c r="H76" s="435">
        <v>0</v>
      </c>
      <c r="I76" s="435"/>
      <c r="J76" s="435"/>
      <c r="K76" s="436">
        <v>22</v>
      </c>
      <c r="L76" s="415">
        <f t="shared" si="7"/>
        <v>22.22</v>
      </c>
      <c r="M76" s="415">
        <f t="shared" si="8"/>
        <v>22.22</v>
      </c>
      <c r="N76" s="431" t="s">
        <v>329</v>
      </c>
    </row>
    <row r="77" spans="1:14" s="400" customFormat="1" x14ac:dyDescent="0.2">
      <c r="A77" s="416"/>
      <c r="B77" s="426"/>
      <c r="C77" s="418">
        <v>111</v>
      </c>
      <c r="D77" s="419" t="s">
        <v>115</v>
      </c>
      <c r="E77" s="420">
        <v>625004</v>
      </c>
      <c r="F77" s="423" t="s">
        <v>119</v>
      </c>
      <c r="G77" s="453">
        <v>0</v>
      </c>
      <c r="H77" s="453">
        <v>0</v>
      </c>
      <c r="I77" s="453"/>
      <c r="J77" s="453"/>
      <c r="K77" s="436">
        <v>83</v>
      </c>
      <c r="L77" s="415">
        <f t="shared" si="7"/>
        <v>83.83</v>
      </c>
      <c r="M77" s="415">
        <f t="shared" si="8"/>
        <v>83.83</v>
      </c>
      <c r="N77" s="431" t="s">
        <v>329</v>
      </c>
    </row>
    <row r="78" spans="1:14" s="400" customFormat="1" x14ac:dyDescent="0.2">
      <c r="A78" s="416"/>
      <c r="B78" s="426"/>
      <c r="C78" s="418">
        <v>111</v>
      </c>
      <c r="D78" s="419" t="s">
        <v>115</v>
      </c>
      <c r="E78" s="420">
        <v>625005</v>
      </c>
      <c r="F78" s="423" t="s">
        <v>120</v>
      </c>
      <c r="G78" s="453">
        <v>0</v>
      </c>
      <c r="H78" s="453">
        <v>0</v>
      </c>
      <c r="I78" s="453"/>
      <c r="J78" s="453"/>
      <c r="K78" s="436">
        <v>28</v>
      </c>
      <c r="L78" s="415">
        <f t="shared" si="7"/>
        <v>28.28</v>
      </c>
      <c r="M78" s="415">
        <f t="shared" si="8"/>
        <v>28.28</v>
      </c>
      <c r="N78" s="431" t="s">
        <v>329</v>
      </c>
    </row>
    <row r="79" spans="1:14" s="400" customFormat="1" x14ac:dyDescent="0.2">
      <c r="A79" s="416"/>
      <c r="B79" s="426"/>
      <c r="C79" s="418">
        <v>111</v>
      </c>
      <c r="D79" s="419" t="s">
        <v>115</v>
      </c>
      <c r="E79" s="420">
        <v>625007</v>
      </c>
      <c r="F79" s="423" t="s">
        <v>121</v>
      </c>
      <c r="G79" s="453">
        <v>0</v>
      </c>
      <c r="H79" s="453">
        <v>0</v>
      </c>
      <c r="I79" s="453"/>
      <c r="J79" s="453"/>
      <c r="K79" s="436">
        <v>131</v>
      </c>
      <c r="L79" s="415">
        <f t="shared" si="7"/>
        <v>132.31</v>
      </c>
      <c r="M79" s="415">
        <f t="shared" si="8"/>
        <v>132.31</v>
      </c>
      <c r="N79" s="431" t="s">
        <v>329</v>
      </c>
    </row>
    <row r="80" spans="1:14" s="400" customFormat="1" x14ac:dyDescent="0.2">
      <c r="A80" s="416"/>
      <c r="B80" s="426"/>
      <c r="C80" s="443">
        <v>111</v>
      </c>
      <c r="D80" s="461" t="s">
        <v>115</v>
      </c>
      <c r="E80" s="434">
        <v>633006</v>
      </c>
      <c r="F80" s="453" t="s">
        <v>539</v>
      </c>
      <c r="G80" s="453">
        <v>0</v>
      </c>
      <c r="H80" s="453">
        <v>172</v>
      </c>
      <c r="I80" s="453">
        <v>94</v>
      </c>
      <c r="J80" s="453">
        <v>94</v>
      </c>
      <c r="K80" s="436">
        <v>377</v>
      </c>
      <c r="L80" s="415">
        <f t="shared" si="7"/>
        <v>380.77</v>
      </c>
      <c r="M80" s="415">
        <f t="shared" si="8"/>
        <v>380.77</v>
      </c>
      <c r="N80" s="445" t="s">
        <v>329</v>
      </c>
    </row>
    <row r="81" spans="1:14" s="400" customFormat="1" x14ac:dyDescent="0.2">
      <c r="A81" s="416"/>
      <c r="B81" s="426"/>
      <c r="C81" s="443">
        <v>111</v>
      </c>
      <c r="D81" s="461" t="s">
        <v>115</v>
      </c>
      <c r="E81" s="434">
        <v>633009</v>
      </c>
      <c r="F81" s="453" t="s">
        <v>540</v>
      </c>
      <c r="G81" s="453"/>
      <c r="H81" s="453">
        <v>179</v>
      </c>
      <c r="I81" s="453">
        <v>0</v>
      </c>
      <c r="J81" s="453">
        <v>0</v>
      </c>
      <c r="K81" s="436"/>
      <c r="L81" s="415">
        <f t="shared" si="7"/>
        <v>0</v>
      </c>
      <c r="M81" s="415">
        <f t="shared" si="8"/>
        <v>0</v>
      </c>
      <c r="N81" s="445" t="s">
        <v>329</v>
      </c>
    </row>
    <row r="82" spans="1:14" s="400" customFormat="1" x14ac:dyDescent="0.2">
      <c r="A82" s="416"/>
      <c r="B82" s="426"/>
      <c r="C82" s="443">
        <v>111</v>
      </c>
      <c r="D82" s="461" t="s">
        <v>115</v>
      </c>
      <c r="E82" s="434">
        <v>633016</v>
      </c>
      <c r="F82" s="453" t="s">
        <v>541</v>
      </c>
      <c r="G82" s="453">
        <v>0</v>
      </c>
      <c r="H82" s="453">
        <v>5</v>
      </c>
      <c r="I82" s="453"/>
      <c r="J82" s="453"/>
      <c r="K82" s="436"/>
      <c r="L82" s="415">
        <f t="shared" si="7"/>
        <v>0</v>
      </c>
      <c r="M82" s="415">
        <f t="shared" si="8"/>
        <v>0</v>
      </c>
      <c r="N82" s="445" t="s">
        <v>329</v>
      </c>
    </row>
    <row r="83" spans="1:14" s="400" customFormat="1" x14ac:dyDescent="0.2">
      <c r="A83" s="416"/>
      <c r="B83" s="426"/>
      <c r="C83" s="443">
        <v>111</v>
      </c>
      <c r="D83" s="461" t="s">
        <v>115</v>
      </c>
      <c r="E83" s="434">
        <v>637004</v>
      </c>
      <c r="F83" s="453" t="s">
        <v>542</v>
      </c>
      <c r="G83" s="453">
        <v>0</v>
      </c>
      <c r="H83" s="453">
        <v>26</v>
      </c>
      <c r="I83" s="453">
        <v>283</v>
      </c>
      <c r="J83" s="453">
        <v>283</v>
      </c>
      <c r="K83" s="436"/>
      <c r="L83" s="415">
        <f t="shared" si="7"/>
        <v>0</v>
      </c>
      <c r="M83" s="415">
        <f t="shared" si="8"/>
        <v>0</v>
      </c>
      <c r="N83" s="445" t="s">
        <v>329</v>
      </c>
    </row>
    <row r="84" spans="1:14" s="400" customFormat="1" x14ac:dyDescent="0.2">
      <c r="A84" s="416"/>
      <c r="B84" s="426"/>
      <c r="C84" s="443">
        <v>111</v>
      </c>
      <c r="D84" s="461" t="s">
        <v>115</v>
      </c>
      <c r="E84" s="434">
        <v>633013</v>
      </c>
      <c r="F84" s="453" t="s">
        <v>543</v>
      </c>
      <c r="G84" s="453"/>
      <c r="H84" s="453"/>
      <c r="I84" s="453">
        <v>0</v>
      </c>
      <c r="J84" s="453">
        <v>0</v>
      </c>
      <c r="K84" s="436"/>
      <c r="L84" s="415">
        <f t="shared" si="7"/>
        <v>0</v>
      </c>
      <c r="M84" s="415">
        <f t="shared" si="8"/>
        <v>0</v>
      </c>
      <c r="N84" s="445" t="s">
        <v>329</v>
      </c>
    </row>
    <row r="85" spans="1:14" s="595" customFormat="1" x14ac:dyDescent="0.2">
      <c r="A85" s="594"/>
      <c r="B85" s="599"/>
      <c r="C85" s="463"/>
      <c r="D85" s="464"/>
      <c r="E85" s="465"/>
      <c r="F85" s="460"/>
      <c r="G85" s="460">
        <f t="shared" ref="G85:H85" si="9">SUM(G71:G84)+G131</f>
        <v>3154</v>
      </c>
      <c r="H85" s="460">
        <f t="shared" si="9"/>
        <v>3082</v>
      </c>
      <c r="I85" s="460">
        <f>SUM(I71:I84)+I131</f>
        <v>3677</v>
      </c>
      <c r="J85" s="460">
        <f t="shared" ref="J85:M85" si="10">SUM(J71:J84)+J131</f>
        <v>3677</v>
      </c>
      <c r="K85" s="460">
        <f t="shared" si="10"/>
        <v>3857</v>
      </c>
      <c r="L85" s="466">
        <f t="shared" si="10"/>
        <v>3895.57</v>
      </c>
      <c r="M85" s="466">
        <f t="shared" si="10"/>
        <v>3895.57</v>
      </c>
      <c r="N85" s="445" t="s">
        <v>329</v>
      </c>
    </row>
    <row r="86" spans="1:14" s="400" customFormat="1" x14ac:dyDescent="0.2">
      <c r="A86" s="416"/>
      <c r="B86" s="426"/>
      <c r="C86" s="463">
        <v>111</v>
      </c>
      <c r="D86" s="467" t="s">
        <v>115</v>
      </c>
      <c r="E86" s="465">
        <v>642014</v>
      </c>
      <c r="F86" s="468" t="s">
        <v>405</v>
      </c>
      <c r="G86" s="468">
        <v>6067</v>
      </c>
      <c r="H86" s="468">
        <v>7189</v>
      </c>
      <c r="I86" s="468">
        <v>7450</v>
      </c>
      <c r="J86" s="468">
        <v>7450</v>
      </c>
      <c r="K86" s="469">
        <v>7450</v>
      </c>
      <c r="L86" s="600">
        <f t="shared" ref="L86:L88" si="11">K86*1.01</f>
        <v>7524.5</v>
      </c>
      <c r="M86" s="600">
        <f t="shared" ref="M86:M88" si="12">L86</f>
        <v>7524.5</v>
      </c>
      <c r="N86" s="445" t="s">
        <v>544</v>
      </c>
    </row>
    <row r="87" spans="1:14" s="400" customFormat="1" x14ac:dyDescent="0.2">
      <c r="A87" s="416"/>
      <c r="B87" s="426"/>
      <c r="C87" s="463">
        <v>111</v>
      </c>
      <c r="D87" s="467" t="s">
        <v>406</v>
      </c>
      <c r="E87" s="465">
        <v>642026</v>
      </c>
      <c r="F87" s="468" t="s">
        <v>407</v>
      </c>
      <c r="G87" s="468">
        <v>1338</v>
      </c>
      <c r="H87" s="468">
        <v>1660</v>
      </c>
      <c r="I87" s="468">
        <v>1890</v>
      </c>
      <c r="J87" s="468">
        <v>1890</v>
      </c>
      <c r="K87" s="469">
        <v>1661</v>
      </c>
      <c r="L87" s="600">
        <f t="shared" si="11"/>
        <v>1677.6100000000001</v>
      </c>
      <c r="M87" s="600">
        <f t="shared" si="12"/>
        <v>1677.6100000000001</v>
      </c>
      <c r="N87" s="445" t="s">
        <v>408</v>
      </c>
    </row>
    <row r="88" spans="1:14" s="400" customFormat="1" x14ac:dyDescent="0.2">
      <c r="A88" s="416"/>
      <c r="B88" s="426"/>
      <c r="C88" s="463">
        <v>111</v>
      </c>
      <c r="D88" s="467" t="s">
        <v>406</v>
      </c>
      <c r="E88" s="465">
        <v>642026</v>
      </c>
      <c r="F88" s="468" t="s">
        <v>409</v>
      </c>
      <c r="G88" s="468">
        <v>266</v>
      </c>
      <c r="H88" s="468">
        <v>327</v>
      </c>
      <c r="I88" s="468">
        <v>299</v>
      </c>
      <c r="J88" s="468">
        <v>299</v>
      </c>
      <c r="K88" s="469">
        <v>332</v>
      </c>
      <c r="L88" s="600">
        <f t="shared" si="11"/>
        <v>335.32</v>
      </c>
      <c r="M88" s="600">
        <f t="shared" si="12"/>
        <v>335.32</v>
      </c>
      <c r="N88" s="445" t="s">
        <v>408</v>
      </c>
    </row>
    <row r="89" spans="1:14" s="400" customFormat="1" x14ac:dyDescent="0.2">
      <c r="A89" s="470" t="s">
        <v>112</v>
      </c>
      <c r="B89" s="471"/>
      <c r="C89" s="471"/>
      <c r="D89" s="471"/>
      <c r="E89" s="471"/>
      <c r="F89" s="471"/>
      <c r="G89" s="472">
        <f>G60+G70+G85+G86+G87+G88</f>
        <v>269241</v>
      </c>
      <c r="H89" s="472">
        <f>H60</f>
        <v>267351</v>
      </c>
      <c r="I89" s="472">
        <f>I60+I70+I85+I86+I87+I88</f>
        <v>301185</v>
      </c>
      <c r="J89" s="472">
        <f>J60+J70+J85+J86+J87+J88</f>
        <v>301185</v>
      </c>
      <c r="K89" s="473">
        <f>K60+K70+K85+K86+K87+K88</f>
        <v>314754</v>
      </c>
      <c r="L89" s="473">
        <f>L60+L70+L85+L86+L87+L88</f>
        <v>317745.76</v>
      </c>
      <c r="M89" s="473">
        <f>M60+M70+M85+M86+M87+M88</f>
        <v>317745.76</v>
      </c>
      <c r="N89" s="474"/>
    </row>
    <row r="90" spans="1:14" s="400" customFormat="1" x14ac:dyDescent="0.2">
      <c r="A90" s="423"/>
      <c r="B90" s="475" t="s">
        <v>146</v>
      </c>
      <c r="C90" s="476"/>
      <c r="D90" s="476"/>
      <c r="E90" s="476"/>
      <c r="F90" s="476"/>
      <c r="G90" s="476"/>
      <c r="H90" s="476"/>
      <c r="I90" s="476"/>
      <c r="J90" s="476"/>
      <c r="K90" s="476"/>
      <c r="L90" s="476"/>
      <c r="M90" s="477"/>
    </row>
    <row r="91" spans="1:14" s="400" customFormat="1" ht="13.5" customHeight="1" x14ac:dyDescent="0.2">
      <c r="A91" s="416"/>
      <c r="B91" s="417"/>
      <c r="C91" s="418">
        <v>41</v>
      </c>
      <c r="D91" s="424" t="s">
        <v>123</v>
      </c>
      <c r="E91" s="420">
        <v>611000</v>
      </c>
      <c r="F91" s="423" t="s">
        <v>124</v>
      </c>
      <c r="G91" s="423">
        <v>24761</v>
      </c>
      <c r="H91" s="423">
        <v>23246</v>
      </c>
      <c r="I91" s="423">
        <v>27521</v>
      </c>
      <c r="J91" s="423">
        <v>27521</v>
      </c>
      <c r="K91" s="429">
        <v>30500</v>
      </c>
      <c r="L91" s="415">
        <f t="shared" ref="L91:L112" si="13">K91*1.01</f>
        <v>30805</v>
      </c>
      <c r="M91" s="415">
        <f t="shared" ref="M91:M112" si="14">L91</f>
        <v>30805</v>
      </c>
    </row>
    <row r="92" spans="1:14" s="400" customFormat="1" x14ac:dyDescent="0.2">
      <c r="A92" s="416"/>
      <c r="B92" s="417"/>
      <c r="C92" s="418">
        <v>41</v>
      </c>
      <c r="D92" s="424" t="s">
        <v>123</v>
      </c>
      <c r="E92" s="420">
        <v>612001</v>
      </c>
      <c r="F92" s="421" t="s">
        <v>143</v>
      </c>
      <c r="G92" s="421">
        <v>451</v>
      </c>
      <c r="H92" s="421">
        <v>686</v>
      </c>
      <c r="I92" s="421">
        <v>1002</v>
      </c>
      <c r="J92" s="421">
        <v>1002</v>
      </c>
      <c r="K92" s="422">
        <v>880</v>
      </c>
      <c r="L92" s="415">
        <f t="shared" si="13"/>
        <v>888.8</v>
      </c>
      <c r="M92" s="415">
        <f t="shared" si="14"/>
        <v>888.8</v>
      </c>
    </row>
    <row r="93" spans="1:14" s="400" customFormat="1" x14ac:dyDescent="0.2">
      <c r="A93" s="416"/>
      <c r="B93" s="417"/>
      <c r="C93" s="418">
        <v>41</v>
      </c>
      <c r="D93" s="424" t="s">
        <v>123</v>
      </c>
      <c r="E93" s="420">
        <v>612002</v>
      </c>
      <c r="F93" s="421" t="s">
        <v>545</v>
      </c>
      <c r="G93" s="421">
        <v>1686</v>
      </c>
      <c r="H93" s="421">
        <v>1395</v>
      </c>
      <c r="I93" s="421">
        <v>2257</v>
      </c>
      <c r="J93" s="421">
        <v>2257</v>
      </c>
      <c r="K93" s="422"/>
      <c r="L93" s="415">
        <f t="shared" si="13"/>
        <v>0</v>
      </c>
      <c r="M93" s="415">
        <f t="shared" si="14"/>
        <v>0</v>
      </c>
    </row>
    <row r="94" spans="1:14" s="400" customFormat="1" x14ac:dyDescent="0.2">
      <c r="A94" s="416"/>
      <c r="B94" s="417"/>
      <c r="C94" s="418">
        <v>41</v>
      </c>
      <c r="D94" s="424" t="s">
        <v>123</v>
      </c>
      <c r="E94" s="420">
        <v>612002</v>
      </c>
      <c r="F94" s="421" t="s">
        <v>305</v>
      </c>
      <c r="G94" s="421"/>
      <c r="H94" s="421"/>
      <c r="I94" s="421"/>
      <c r="J94" s="421"/>
      <c r="K94" s="422">
        <v>900</v>
      </c>
      <c r="L94" s="415">
        <f t="shared" si="13"/>
        <v>909</v>
      </c>
      <c r="M94" s="415">
        <f t="shared" si="14"/>
        <v>909</v>
      </c>
    </row>
    <row r="95" spans="1:14" s="400" customFormat="1" x14ac:dyDescent="0.2">
      <c r="A95" s="416"/>
      <c r="B95" s="417"/>
      <c r="C95" s="418">
        <v>41</v>
      </c>
      <c r="D95" s="424" t="s">
        <v>123</v>
      </c>
      <c r="E95" s="420">
        <v>612002</v>
      </c>
      <c r="F95" s="421" t="s">
        <v>306</v>
      </c>
      <c r="G95" s="421"/>
      <c r="H95" s="421"/>
      <c r="I95" s="421"/>
      <c r="J95" s="421"/>
      <c r="K95" s="422">
        <v>684</v>
      </c>
      <c r="L95" s="415">
        <f t="shared" si="13"/>
        <v>690.84</v>
      </c>
      <c r="M95" s="415">
        <f t="shared" si="14"/>
        <v>690.84</v>
      </c>
    </row>
    <row r="96" spans="1:14" s="400" customFormat="1" x14ac:dyDescent="0.2">
      <c r="A96" s="416"/>
      <c r="B96" s="417"/>
      <c r="C96" s="418">
        <v>41</v>
      </c>
      <c r="D96" s="424" t="s">
        <v>123</v>
      </c>
      <c r="E96" s="420">
        <v>612002</v>
      </c>
      <c r="F96" s="421" t="s">
        <v>330</v>
      </c>
      <c r="G96" s="421"/>
      <c r="H96" s="421"/>
      <c r="I96" s="421"/>
      <c r="J96" s="421"/>
      <c r="K96" s="422">
        <v>360</v>
      </c>
      <c r="L96" s="415">
        <f t="shared" si="13"/>
        <v>363.6</v>
      </c>
      <c r="M96" s="415">
        <f t="shared" si="14"/>
        <v>363.6</v>
      </c>
    </row>
    <row r="97" spans="1:14" s="400" customFormat="1" x14ac:dyDescent="0.2">
      <c r="A97" s="416"/>
      <c r="B97" s="417"/>
      <c r="C97" s="418">
        <v>41</v>
      </c>
      <c r="D97" s="424" t="s">
        <v>123</v>
      </c>
      <c r="E97" s="420">
        <v>614</v>
      </c>
      <c r="F97" s="421" t="s">
        <v>140</v>
      </c>
      <c r="G97" s="421"/>
      <c r="H97" s="421">
        <v>675</v>
      </c>
      <c r="I97" s="421">
        <v>700</v>
      </c>
      <c r="J97" s="421">
        <v>700</v>
      </c>
      <c r="K97" s="422"/>
      <c r="L97" s="415">
        <f t="shared" si="13"/>
        <v>0</v>
      </c>
      <c r="M97" s="415">
        <f t="shared" si="14"/>
        <v>0</v>
      </c>
    </row>
    <row r="98" spans="1:14" s="400" customFormat="1" x14ac:dyDescent="0.2">
      <c r="A98" s="416"/>
      <c r="B98" s="417"/>
      <c r="C98" s="418">
        <v>41</v>
      </c>
      <c r="D98" s="424" t="s">
        <v>123</v>
      </c>
      <c r="E98" s="420">
        <v>621</v>
      </c>
      <c r="F98" s="421" t="s">
        <v>141</v>
      </c>
      <c r="G98" s="421">
        <v>2786</v>
      </c>
      <c r="H98" s="421">
        <v>2623</v>
      </c>
      <c r="I98" s="421">
        <v>3095</v>
      </c>
      <c r="J98" s="421">
        <v>3095</v>
      </c>
      <c r="K98" s="422">
        <v>2900</v>
      </c>
      <c r="L98" s="415">
        <f t="shared" si="13"/>
        <v>2929</v>
      </c>
      <c r="M98" s="415">
        <f t="shared" si="14"/>
        <v>2929</v>
      </c>
    </row>
    <row r="99" spans="1:14" s="400" customFormat="1" x14ac:dyDescent="0.2">
      <c r="A99" s="416"/>
      <c r="B99" s="417"/>
      <c r="C99" s="418">
        <v>41</v>
      </c>
      <c r="D99" s="424" t="s">
        <v>123</v>
      </c>
      <c r="E99" s="420">
        <v>625001</v>
      </c>
      <c r="F99" s="423" t="s">
        <v>118</v>
      </c>
      <c r="G99" s="423">
        <v>390</v>
      </c>
      <c r="H99" s="423">
        <v>367</v>
      </c>
      <c r="I99" s="423">
        <v>187</v>
      </c>
      <c r="J99" s="423">
        <v>187</v>
      </c>
      <c r="K99" s="422">
        <v>415</v>
      </c>
      <c r="L99" s="415">
        <f t="shared" si="13"/>
        <v>419.15</v>
      </c>
      <c r="M99" s="415">
        <f t="shared" si="14"/>
        <v>419.15</v>
      </c>
    </row>
    <row r="100" spans="1:14" s="400" customFormat="1" x14ac:dyDescent="0.2">
      <c r="A100" s="416"/>
      <c r="B100" s="417"/>
      <c r="C100" s="418">
        <v>41</v>
      </c>
      <c r="D100" s="424" t="s">
        <v>123</v>
      </c>
      <c r="E100" s="420">
        <v>625002</v>
      </c>
      <c r="F100" s="423" t="s">
        <v>109</v>
      </c>
      <c r="G100" s="423">
        <v>3900</v>
      </c>
      <c r="H100" s="423">
        <v>3672</v>
      </c>
      <c r="I100" s="423">
        <v>4328</v>
      </c>
      <c r="J100" s="423">
        <v>4328</v>
      </c>
      <c r="K100" s="422">
        <v>4015</v>
      </c>
      <c r="L100" s="415">
        <f t="shared" si="13"/>
        <v>4055.15</v>
      </c>
      <c r="M100" s="415">
        <f t="shared" si="14"/>
        <v>4055.15</v>
      </c>
    </row>
    <row r="101" spans="1:14" s="400" customFormat="1" x14ac:dyDescent="0.2">
      <c r="A101" s="416"/>
      <c r="B101" s="417"/>
      <c r="C101" s="418">
        <v>41</v>
      </c>
      <c r="D101" s="424" t="s">
        <v>123</v>
      </c>
      <c r="E101" s="420">
        <v>625003</v>
      </c>
      <c r="F101" s="423" t="s">
        <v>110</v>
      </c>
      <c r="G101" s="423">
        <v>226</v>
      </c>
      <c r="H101" s="423">
        <v>457</v>
      </c>
      <c r="I101" s="423">
        <v>246</v>
      </c>
      <c r="J101" s="423">
        <v>246</v>
      </c>
      <c r="K101" s="422">
        <v>250</v>
      </c>
      <c r="L101" s="415">
        <f t="shared" si="13"/>
        <v>252.5</v>
      </c>
      <c r="M101" s="415">
        <f t="shared" si="14"/>
        <v>252.5</v>
      </c>
    </row>
    <row r="102" spans="1:14" s="400" customFormat="1" x14ac:dyDescent="0.2">
      <c r="A102" s="416"/>
      <c r="B102" s="417"/>
      <c r="C102" s="418">
        <v>41</v>
      </c>
      <c r="D102" s="424" t="s">
        <v>123</v>
      </c>
      <c r="E102" s="420">
        <v>625004</v>
      </c>
      <c r="F102" s="423" t="s">
        <v>119</v>
      </c>
      <c r="G102" s="423">
        <v>836</v>
      </c>
      <c r="H102" s="423">
        <v>787</v>
      </c>
      <c r="I102" s="423">
        <v>927</v>
      </c>
      <c r="J102" s="423">
        <v>927</v>
      </c>
      <c r="K102" s="422">
        <v>950</v>
      </c>
      <c r="L102" s="415">
        <f t="shared" si="13"/>
        <v>959.5</v>
      </c>
      <c r="M102" s="415">
        <f t="shared" si="14"/>
        <v>959.5</v>
      </c>
    </row>
    <row r="103" spans="1:14" s="400" customFormat="1" x14ac:dyDescent="0.2">
      <c r="A103" s="416"/>
      <c r="B103" s="417"/>
      <c r="C103" s="418">
        <v>41</v>
      </c>
      <c r="D103" s="424" t="s">
        <v>123</v>
      </c>
      <c r="E103" s="420">
        <v>625005</v>
      </c>
      <c r="F103" s="423" t="s">
        <v>125</v>
      </c>
      <c r="G103" s="423">
        <v>279</v>
      </c>
      <c r="H103" s="423">
        <v>262</v>
      </c>
      <c r="I103" s="423">
        <v>307</v>
      </c>
      <c r="J103" s="423">
        <v>307</v>
      </c>
      <c r="K103" s="422">
        <v>320</v>
      </c>
      <c r="L103" s="415">
        <f t="shared" si="13"/>
        <v>323.2</v>
      </c>
      <c r="M103" s="415">
        <f t="shared" si="14"/>
        <v>323.2</v>
      </c>
    </row>
    <row r="104" spans="1:14" s="400" customFormat="1" x14ac:dyDescent="0.2">
      <c r="A104" s="416"/>
      <c r="B104" s="417"/>
      <c r="C104" s="418">
        <v>41</v>
      </c>
      <c r="D104" s="424" t="s">
        <v>546</v>
      </c>
      <c r="E104" s="420">
        <v>625006</v>
      </c>
      <c r="F104" s="423" t="s">
        <v>536</v>
      </c>
      <c r="G104" s="423">
        <v>70</v>
      </c>
      <c r="H104" s="423">
        <v>6</v>
      </c>
      <c r="I104" s="423">
        <v>0</v>
      </c>
      <c r="J104" s="423">
        <v>0</v>
      </c>
      <c r="K104" s="422"/>
      <c r="L104" s="415">
        <f t="shared" si="13"/>
        <v>0</v>
      </c>
      <c r="M104" s="415">
        <f t="shared" si="14"/>
        <v>0</v>
      </c>
    </row>
    <row r="105" spans="1:14" s="400" customFormat="1" x14ac:dyDescent="0.2">
      <c r="A105" s="416"/>
      <c r="B105" s="417"/>
      <c r="C105" s="418">
        <v>41</v>
      </c>
      <c r="D105" s="424" t="s">
        <v>123</v>
      </c>
      <c r="E105" s="420">
        <v>625007</v>
      </c>
      <c r="F105" s="423" t="s">
        <v>126</v>
      </c>
      <c r="G105" s="423">
        <v>1323</v>
      </c>
      <c r="H105" s="423">
        <v>1009</v>
      </c>
      <c r="I105" s="423">
        <v>1468</v>
      </c>
      <c r="J105" s="423">
        <v>1468</v>
      </c>
      <c r="K105" s="422">
        <v>1546</v>
      </c>
      <c r="L105" s="415">
        <f t="shared" si="13"/>
        <v>1561.46</v>
      </c>
      <c r="M105" s="415">
        <f t="shared" si="14"/>
        <v>1561.46</v>
      </c>
    </row>
    <row r="106" spans="1:14" s="400" customFormat="1" ht="13.5" customHeight="1" x14ac:dyDescent="0.2">
      <c r="A106" s="411"/>
      <c r="B106" s="412"/>
      <c r="C106" s="478">
        <v>111</v>
      </c>
      <c r="D106" s="479" t="s">
        <v>123</v>
      </c>
      <c r="E106" s="428">
        <v>611000</v>
      </c>
      <c r="F106" s="480" t="s">
        <v>144</v>
      </c>
      <c r="G106" s="480">
        <v>1235</v>
      </c>
      <c r="H106" s="480">
        <v>136</v>
      </c>
      <c r="I106" s="480">
        <v>0</v>
      </c>
      <c r="J106" s="480">
        <v>0</v>
      </c>
      <c r="K106" s="481">
        <v>0</v>
      </c>
      <c r="L106" s="415">
        <f t="shared" si="13"/>
        <v>0</v>
      </c>
      <c r="M106" s="415">
        <f t="shared" si="14"/>
        <v>0</v>
      </c>
      <c r="N106" s="482" t="s">
        <v>410</v>
      </c>
    </row>
    <row r="107" spans="1:14" s="400" customFormat="1" x14ac:dyDescent="0.2">
      <c r="A107" s="416"/>
      <c r="B107" s="417"/>
      <c r="C107" s="418">
        <v>111</v>
      </c>
      <c r="D107" s="424" t="s">
        <v>123</v>
      </c>
      <c r="E107" s="420">
        <v>631001</v>
      </c>
      <c r="F107" s="423" t="s">
        <v>547</v>
      </c>
      <c r="G107" s="423">
        <v>10</v>
      </c>
      <c r="H107" s="423">
        <v>0</v>
      </c>
      <c r="I107" s="423">
        <v>0</v>
      </c>
      <c r="J107" s="423">
        <v>0</v>
      </c>
      <c r="K107" s="422">
        <v>0</v>
      </c>
      <c r="L107" s="415">
        <f t="shared" si="13"/>
        <v>0</v>
      </c>
      <c r="M107" s="415">
        <f t="shared" si="14"/>
        <v>0</v>
      </c>
      <c r="N107" s="430" t="s">
        <v>548</v>
      </c>
    </row>
    <row r="108" spans="1:14" s="400" customFormat="1" x14ac:dyDescent="0.2">
      <c r="A108" s="416"/>
      <c r="B108" s="417"/>
      <c r="C108" s="418">
        <v>111</v>
      </c>
      <c r="D108" s="424" t="s">
        <v>123</v>
      </c>
      <c r="E108" s="420">
        <v>632003</v>
      </c>
      <c r="F108" s="423" t="s">
        <v>549</v>
      </c>
      <c r="G108" s="423">
        <v>1</v>
      </c>
      <c r="H108" s="423">
        <v>0</v>
      </c>
      <c r="I108" s="423">
        <v>0</v>
      </c>
      <c r="J108" s="423">
        <v>0</v>
      </c>
      <c r="K108" s="422">
        <v>0</v>
      </c>
      <c r="L108" s="415">
        <f t="shared" si="13"/>
        <v>0</v>
      </c>
      <c r="M108" s="415">
        <f t="shared" si="14"/>
        <v>0</v>
      </c>
      <c r="N108" s="430" t="s">
        <v>548</v>
      </c>
    </row>
    <row r="109" spans="1:14" s="400" customFormat="1" x14ac:dyDescent="0.2">
      <c r="A109" s="416"/>
      <c r="B109" s="417"/>
      <c r="C109" s="418">
        <v>111</v>
      </c>
      <c r="D109" s="424" t="s">
        <v>550</v>
      </c>
      <c r="E109" s="420">
        <v>633001</v>
      </c>
      <c r="F109" s="423" t="s">
        <v>314</v>
      </c>
      <c r="G109" s="423">
        <v>0</v>
      </c>
      <c r="H109" s="423">
        <v>972</v>
      </c>
      <c r="I109" s="423">
        <v>815</v>
      </c>
      <c r="J109" s="423">
        <v>815</v>
      </c>
      <c r="K109" s="422">
        <v>815</v>
      </c>
      <c r="L109" s="415">
        <f t="shared" si="13"/>
        <v>823.15</v>
      </c>
      <c r="M109" s="415">
        <f t="shared" si="14"/>
        <v>823.15</v>
      </c>
      <c r="N109" s="430" t="s">
        <v>548</v>
      </c>
    </row>
    <row r="110" spans="1:14" s="400" customFormat="1" x14ac:dyDescent="0.2">
      <c r="A110" s="416"/>
      <c r="B110" s="417"/>
      <c r="C110" s="418">
        <v>111</v>
      </c>
      <c r="D110" s="424" t="s">
        <v>123</v>
      </c>
      <c r="E110" s="420">
        <v>633006</v>
      </c>
      <c r="F110" s="423" t="s">
        <v>551</v>
      </c>
      <c r="G110" s="423">
        <v>11</v>
      </c>
      <c r="H110" s="423">
        <v>80</v>
      </c>
      <c r="I110" s="423">
        <v>0</v>
      </c>
      <c r="J110" s="423">
        <v>0</v>
      </c>
      <c r="K110" s="422">
        <v>0</v>
      </c>
      <c r="L110" s="415">
        <f t="shared" si="13"/>
        <v>0</v>
      </c>
      <c r="M110" s="415">
        <f t="shared" si="14"/>
        <v>0</v>
      </c>
      <c r="N110" s="430" t="s">
        <v>548</v>
      </c>
    </row>
    <row r="111" spans="1:14" s="400" customFormat="1" x14ac:dyDescent="0.2">
      <c r="A111" s="416"/>
      <c r="B111" s="417"/>
      <c r="C111" s="418">
        <v>111</v>
      </c>
      <c r="D111" s="424" t="s">
        <v>123</v>
      </c>
      <c r="E111" s="420">
        <v>633009</v>
      </c>
      <c r="F111" s="421" t="s">
        <v>332</v>
      </c>
      <c r="G111" s="421">
        <v>169</v>
      </c>
      <c r="H111" s="421">
        <v>471</v>
      </c>
      <c r="I111" s="421">
        <v>1150</v>
      </c>
      <c r="J111" s="421">
        <v>1150</v>
      </c>
      <c r="K111" s="422">
        <v>1150</v>
      </c>
      <c r="L111" s="415">
        <f t="shared" si="13"/>
        <v>1161.5</v>
      </c>
      <c r="M111" s="415">
        <f t="shared" si="14"/>
        <v>1161.5</v>
      </c>
      <c r="N111" s="430" t="s">
        <v>548</v>
      </c>
    </row>
    <row r="112" spans="1:14" s="400" customFormat="1" x14ac:dyDescent="0.2">
      <c r="A112" s="416"/>
      <c r="B112" s="483"/>
      <c r="C112" s="484">
        <v>111</v>
      </c>
      <c r="D112" s="485" t="s">
        <v>123</v>
      </c>
      <c r="E112" s="420">
        <v>637027</v>
      </c>
      <c r="F112" s="421" t="s">
        <v>552</v>
      </c>
      <c r="G112" s="421">
        <v>120</v>
      </c>
      <c r="H112" s="421">
        <v>180</v>
      </c>
      <c r="I112" s="421">
        <v>0</v>
      </c>
      <c r="J112" s="421">
        <v>0</v>
      </c>
      <c r="K112" s="422">
        <v>0</v>
      </c>
      <c r="L112" s="415">
        <f t="shared" si="13"/>
        <v>0</v>
      </c>
      <c r="M112" s="415">
        <f t="shared" si="14"/>
        <v>0</v>
      </c>
      <c r="N112" s="430" t="s">
        <v>548</v>
      </c>
    </row>
    <row r="113" spans="1:14" s="595" customFormat="1" x14ac:dyDescent="0.2">
      <c r="A113" s="462"/>
      <c r="B113" s="486"/>
      <c r="C113" s="487"/>
      <c r="D113" s="488"/>
      <c r="E113" s="489"/>
      <c r="F113" s="490"/>
      <c r="G113" s="490">
        <f t="shared" ref="G113:M113" si="15">SUM(G106:G112)</f>
        <v>1546</v>
      </c>
      <c r="H113" s="490">
        <f t="shared" si="15"/>
        <v>1839</v>
      </c>
      <c r="I113" s="490">
        <f t="shared" si="15"/>
        <v>1965</v>
      </c>
      <c r="J113" s="490">
        <f t="shared" si="15"/>
        <v>1965</v>
      </c>
      <c r="K113" s="490">
        <f t="shared" si="15"/>
        <v>1965</v>
      </c>
      <c r="L113" s="491">
        <f t="shared" si="15"/>
        <v>1984.65</v>
      </c>
      <c r="M113" s="491">
        <f t="shared" si="15"/>
        <v>1984.65</v>
      </c>
      <c r="N113" s="516"/>
    </row>
    <row r="114" spans="1:14" s="400" customFormat="1" x14ac:dyDescent="0.2">
      <c r="A114" s="492"/>
      <c r="B114" s="493" t="s">
        <v>411</v>
      </c>
      <c r="C114" s="494"/>
      <c r="D114" s="495"/>
      <c r="E114" s="496"/>
      <c r="F114" s="596"/>
      <c r="G114" s="597"/>
      <c r="H114" s="597"/>
      <c r="I114" s="597"/>
      <c r="J114" s="597"/>
      <c r="K114" s="597"/>
      <c r="L114" s="597"/>
      <c r="M114" s="598"/>
    </row>
    <row r="115" spans="1:14" s="506" customFormat="1" ht="12" x14ac:dyDescent="0.2">
      <c r="A115" s="497"/>
      <c r="B115" s="498"/>
      <c r="C115" s="499">
        <v>41</v>
      </c>
      <c r="D115" s="500" t="s">
        <v>123</v>
      </c>
      <c r="E115" s="501">
        <v>637027</v>
      </c>
      <c r="F115" s="502" t="s">
        <v>311</v>
      </c>
      <c r="G115" s="502">
        <v>485</v>
      </c>
      <c r="H115" s="502">
        <v>1368</v>
      </c>
      <c r="I115" s="502">
        <v>90</v>
      </c>
      <c r="J115" s="502">
        <v>90</v>
      </c>
      <c r="K115" s="503">
        <v>2000</v>
      </c>
      <c r="L115" s="504">
        <f t="shared" ref="L115:L129" si="16">K115*1.01</f>
        <v>2020</v>
      </c>
      <c r="M115" s="504">
        <f t="shared" ref="M115:M129" si="17">L115</f>
        <v>2020</v>
      </c>
      <c r="N115" s="505" t="s">
        <v>311</v>
      </c>
    </row>
    <row r="116" spans="1:14" s="506" customFormat="1" ht="12" x14ac:dyDescent="0.2">
      <c r="A116" s="497"/>
      <c r="B116" s="498"/>
      <c r="C116" s="499">
        <v>41</v>
      </c>
      <c r="D116" s="500" t="s">
        <v>123</v>
      </c>
      <c r="E116" s="501">
        <v>631001</v>
      </c>
      <c r="F116" s="502" t="s">
        <v>331</v>
      </c>
      <c r="G116" s="502">
        <v>22</v>
      </c>
      <c r="H116" s="502">
        <v>72</v>
      </c>
      <c r="I116" s="502">
        <v>23</v>
      </c>
      <c r="J116" s="502">
        <v>23</v>
      </c>
      <c r="K116" s="503">
        <v>23</v>
      </c>
      <c r="L116" s="504">
        <f t="shared" si="16"/>
        <v>23.23</v>
      </c>
      <c r="M116" s="504">
        <f t="shared" si="17"/>
        <v>23.23</v>
      </c>
    </row>
    <row r="117" spans="1:14" s="506" customFormat="1" ht="12" x14ac:dyDescent="0.2">
      <c r="A117" s="497"/>
      <c r="B117" s="498"/>
      <c r="C117" s="588">
        <v>41</v>
      </c>
      <c r="D117" s="589" t="s">
        <v>123</v>
      </c>
      <c r="E117" s="590">
        <v>632001</v>
      </c>
      <c r="F117" s="591" t="s">
        <v>553</v>
      </c>
      <c r="G117" s="591">
        <v>2423</v>
      </c>
      <c r="H117" s="591">
        <v>4419</v>
      </c>
      <c r="I117" s="591">
        <v>1992</v>
      </c>
      <c r="J117" s="591">
        <v>1992</v>
      </c>
      <c r="K117" s="592">
        <v>0</v>
      </c>
      <c r="L117" s="593">
        <f t="shared" si="16"/>
        <v>0</v>
      </c>
      <c r="M117" s="593">
        <f t="shared" si="17"/>
        <v>0</v>
      </c>
    </row>
    <row r="118" spans="1:14" s="506" customFormat="1" ht="12" x14ac:dyDescent="0.2">
      <c r="A118" s="497"/>
      <c r="B118" s="498"/>
      <c r="C118" s="588">
        <v>41</v>
      </c>
      <c r="D118" s="589" t="s">
        <v>123</v>
      </c>
      <c r="E118" s="590">
        <v>632001</v>
      </c>
      <c r="F118" s="591" t="s">
        <v>554</v>
      </c>
      <c r="G118" s="591">
        <v>2423</v>
      </c>
      <c r="H118" s="591">
        <v>4419</v>
      </c>
      <c r="I118" s="591">
        <v>1500</v>
      </c>
      <c r="J118" s="591">
        <v>1500</v>
      </c>
      <c r="K118" s="592">
        <v>7199</v>
      </c>
      <c r="L118" s="592">
        <v>7199</v>
      </c>
      <c r="M118" s="593">
        <f t="shared" si="17"/>
        <v>7199</v>
      </c>
    </row>
    <row r="119" spans="1:14" s="506" customFormat="1" ht="12" x14ac:dyDescent="0.2">
      <c r="A119" s="497"/>
      <c r="B119" s="498"/>
      <c r="C119" s="499">
        <v>41</v>
      </c>
      <c r="D119" s="500" t="s">
        <v>123</v>
      </c>
      <c r="E119" s="501">
        <v>633004</v>
      </c>
      <c r="F119" s="502" t="s">
        <v>315</v>
      </c>
      <c r="G119" s="502">
        <v>0</v>
      </c>
      <c r="H119" s="502">
        <v>98</v>
      </c>
      <c r="I119" s="502">
        <v>195</v>
      </c>
      <c r="J119" s="502">
        <v>195</v>
      </c>
      <c r="K119" s="503">
        <v>100</v>
      </c>
      <c r="L119" s="504">
        <f t="shared" si="16"/>
        <v>101</v>
      </c>
      <c r="M119" s="504">
        <f t="shared" si="17"/>
        <v>101</v>
      </c>
    </row>
    <row r="120" spans="1:14" s="506" customFormat="1" ht="12" x14ac:dyDescent="0.2">
      <c r="A120" s="497"/>
      <c r="B120" s="498"/>
      <c r="C120" s="499">
        <v>41</v>
      </c>
      <c r="D120" s="500" t="s">
        <v>123</v>
      </c>
      <c r="E120" s="501">
        <v>632002</v>
      </c>
      <c r="F120" s="507" t="s">
        <v>239</v>
      </c>
      <c r="G120" s="507">
        <v>0</v>
      </c>
      <c r="H120" s="507">
        <v>192</v>
      </c>
      <c r="I120" s="507">
        <v>704</v>
      </c>
      <c r="J120" s="507">
        <v>704</v>
      </c>
      <c r="K120" s="508">
        <v>500</v>
      </c>
      <c r="L120" s="504">
        <f t="shared" si="16"/>
        <v>505</v>
      </c>
      <c r="M120" s="504">
        <f t="shared" si="17"/>
        <v>505</v>
      </c>
    </row>
    <row r="121" spans="1:14" s="506" customFormat="1" ht="12" x14ac:dyDescent="0.2">
      <c r="A121" s="497"/>
      <c r="B121" s="498"/>
      <c r="C121" s="499">
        <v>41</v>
      </c>
      <c r="D121" s="500" t="s">
        <v>550</v>
      </c>
      <c r="E121" s="501">
        <v>632003</v>
      </c>
      <c r="F121" s="507" t="s">
        <v>549</v>
      </c>
      <c r="G121" s="507">
        <v>0</v>
      </c>
      <c r="H121" s="507">
        <v>42</v>
      </c>
      <c r="I121" s="507">
        <v>42</v>
      </c>
      <c r="J121" s="507">
        <v>42</v>
      </c>
      <c r="K121" s="508"/>
      <c r="L121" s="504">
        <f t="shared" si="16"/>
        <v>0</v>
      </c>
      <c r="M121" s="504">
        <f t="shared" si="17"/>
        <v>0</v>
      </c>
    </row>
    <row r="122" spans="1:14" s="506" customFormat="1" ht="12" x14ac:dyDescent="0.2">
      <c r="A122" s="497"/>
      <c r="B122" s="498"/>
      <c r="C122" s="499">
        <v>41</v>
      </c>
      <c r="D122" s="500" t="s">
        <v>123</v>
      </c>
      <c r="E122" s="501">
        <v>633001</v>
      </c>
      <c r="F122" s="502" t="s">
        <v>412</v>
      </c>
      <c r="G122" s="502">
        <v>0</v>
      </c>
      <c r="H122" s="502">
        <v>385</v>
      </c>
      <c r="I122" s="502">
        <v>0</v>
      </c>
      <c r="J122" s="502">
        <v>0</v>
      </c>
      <c r="K122" s="503">
        <v>0</v>
      </c>
      <c r="L122" s="504">
        <f t="shared" si="16"/>
        <v>0</v>
      </c>
      <c r="M122" s="504">
        <f t="shared" si="17"/>
        <v>0</v>
      </c>
    </row>
    <row r="123" spans="1:14" s="506" customFormat="1" ht="12" x14ac:dyDescent="0.2">
      <c r="A123" s="497"/>
      <c r="B123" s="498"/>
      <c r="C123" s="499">
        <v>41</v>
      </c>
      <c r="D123" s="500" t="s">
        <v>123</v>
      </c>
      <c r="E123" s="501">
        <v>633006</v>
      </c>
      <c r="F123" s="502" t="s">
        <v>41</v>
      </c>
      <c r="G123" s="502">
        <v>53</v>
      </c>
      <c r="H123" s="502">
        <v>625</v>
      </c>
      <c r="I123" s="502">
        <v>600</v>
      </c>
      <c r="J123" s="502">
        <v>600</v>
      </c>
      <c r="K123" s="503">
        <v>400</v>
      </c>
      <c r="L123" s="504">
        <f t="shared" si="16"/>
        <v>404</v>
      </c>
      <c r="M123" s="504">
        <f t="shared" si="17"/>
        <v>404</v>
      </c>
    </row>
    <row r="124" spans="1:14" s="506" customFormat="1" ht="12" x14ac:dyDescent="0.2">
      <c r="A124" s="497"/>
      <c r="B124" s="498"/>
      <c r="C124" s="499">
        <v>41</v>
      </c>
      <c r="D124" s="500" t="s">
        <v>123</v>
      </c>
      <c r="E124" s="501">
        <v>633009</v>
      </c>
      <c r="F124" s="502" t="s">
        <v>332</v>
      </c>
      <c r="G124" s="502">
        <v>47</v>
      </c>
      <c r="H124" s="502">
        <v>213</v>
      </c>
      <c r="I124" s="502">
        <v>105</v>
      </c>
      <c r="J124" s="502">
        <v>105</v>
      </c>
      <c r="K124" s="503">
        <v>431</v>
      </c>
      <c r="L124" s="504">
        <f t="shared" si="16"/>
        <v>435.31</v>
      </c>
      <c r="M124" s="504">
        <f t="shared" si="17"/>
        <v>435.31</v>
      </c>
    </row>
    <row r="125" spans="1:14" s="506" customFormat="1" ht="12" x14ac:dyDescent="0.2">
      <c r="A125" s="497"/>
      <c r="B125" s="498"/>
      <c r="C125" s="499">
        <v>41</v>
      </c>
      <c r="D125" s="500" t="s">
        <v>123</v>
      </c>
      <c r="E125" s="501">
        <v>635004</v>
      </c>
      <c r="F125" s="502" t="s">
        <v>333</v>
      </c>
      <c r="G125" s="502">
        <v>0</v>
      </c>
      <c r="H125" s="502">
        <v>69</v>
      </c>
      <c r="I125" s="502">
        <v>197</v>
      </c>
      <c r="J125" s="502">
        <v>197</v>
      </c>
      <c r="K125" s="503">
        <v>200</v>
      </c>
      <c r="L125" s="504">
        <f t="shared" si="16"/>
        <v>202</v>
      </c>
      <c r="M125" s="504">
        <f t="shared" si="17"/>
        <v>202</v>
      </c>
    </row>
    <row r="126" spans="1:14" s="506" customFormat="1" ht="12" x14ac:dyDescent="0.2">
      <c r="A126" s="497"/>
      <c r="B126" s="498"/>
      <c r="C126" s="499">
        <v>41</v>
      </c>
      <c r="D126" s="500" t="s">
        <v>123</v>
      </c>
      <c r="E126" s="501">
        <v>637001</v>
      </c>
      <c r="F126" s="502" t="s">
        <v>128</v>
      </c>
      <c r="G126" s="502">
        <v>0</v>
      </c>
      <c r="H126" s="502">
        <v>10</v>
      </c>
      <c r="I126" s="502">
        <v>0</v>
      </c>
      <c r="J126" s="502">
        <v>0</v>
      </c>
      <c r="K126" s="503">
        <v>20</v>
      </c>
      <c r="L126" s="504">
        <f t="shared" si="16"/>
        <v>20.2</v>
      </c>
      <c r="M126" s="504">
        <f t="shared" si="17"/>
        <v>20.2</v>
      </c>
    </row>
    <row r="127" spans="1:14" s="506" customFormat="1" ht="12" x14ac:dyDescent="0.2">
      <c r="A127" s="497"/>
      <c r="B127" s="498"/>
      <c r="C127" s="499">
        <v>41</v>
      </c>
      <c r="D127" s="500" t="s">
        <v>123</v>
      </c>
      <c r="E127" s="501">
        <v>637004</v>
      </c>
      <c r="F127" s="502" t="s">
        <v>279</v>
      </c>
      <c r="G127" s="502">
        <v>62</v>
      </c>
      <c r="H127" s="502">
        <v>245</v>
      </c>
      <c r="I127" s="502">
        <v>0</v>
      </c>
      <c r="J127" s="502">
        <v>0</v>
      </c>
      <c r="K127" s="503">
        <v>250</v>
      </c>
      <c r="L127" s="504">
        <f t="shared" si="16"/>
        <v>252.5</v>
      </c>
      <c r="M127" s="504">
        <f t="shared" si="17"/>
        <v>252.5</v>
      </c>
    </row>
    <row r="128" spans="1:14" s="506" customFormat="1" ht="12" x14ac:dyDescent="0.2">
      <c r="A128" s="497"/>
      <c r="B128" s="498"/>
      <c r="C128" s="499">
        <v>41</v>
      </c>
      <c r="D128" s="500" t="s">
        <v>123</v>
      </c>
      <c r="E128" s="501">
        <v>637014</v>
      </c>
      <c r="F128" s="502" t="s">
        <v>12</v>
      </c>
      <c r="G128" s="502">
        <v>0</v>
      </c>
      <c r="H128" s="502">
        <v>174</v>
      </c>
      <c r="I128" s="502">
        <v>969</v>
      </c>
      <c r="J128" s="502">
        <v>969</v>
      </c>
      <c r="K128" s="503">
        <v>600</v>
      </c>
      <c r="L128" s="504">
        <f t="shared" si="16"/>
        <v>606</v>
      </c>
      <c r="M128" s="504">
        <f t="shared" si="17"/>
        <v>606</v>
      </c>
    </row>
    <row r="129" spans="1:13" s="506" customFormat="1" ht="12" x14ac:dyDescent="0.2">
      <c r="A129" s="497"/>
      <c r="B129" s="498"/>
      <c r="C129" s="499">
        <v>41</v>
      </c>
      <c r="D129" s="500" t="s">
        <v>123</v>
      </c>
      <c r="E129" s="501">
        <v>642015</v>
      </c>
      <c r="F129" s="502" t="s">
        <v>118</v>
      </c>
      <c r="G129" s="502">
        <v>56</v>
      </c>
      <c r="H129" s="502">
        <v>227</v>
      </c>
      <c r="I129" s="502">
        <v>58</v>
      </c>
      <c r="J129" s="502">
        <v>58</v>
      </c>
      <c r="K129" s="503">
        <v>250</v>
      </c>
      <c r="L129" s="504">
        <f t="shared" si="16"/>
        <v>252.5</v>
      </c>
      <c r="M129" s="504">
        <f t="shared" si="17"/>
        <v>252.5</v>
      </c>
    </row>
    <row r="130" spans="1:13" s="400" customFormat="1" ht="15" customHeight="1" x14ac:dyDescent="0.2">
      <c r="A130" s="470" t="s">
        <v>112</v>
      </c>
      <c r="B130" s="470"/>
      <c r="C130" s="470"/>
      <c r="D130" s="470"/>
      <c r="E130" s="470"/>
      <c r="F130" s="470"/>
      <c r="G130" s="509">
        <f t="shared" ref="G130:J130" si="18">SUM(G91:G105)+SUM(G115:G129)</f>
        <v>42279</v>
      </c>
      <c r="H130" s="509">
        <f t="shared" si="18"/>
        <v>47743</v>
      </c>
      <c r="I130" s="509">
        <f t="shared" si="18"/>
        <v>48513</v>
      </c>
      <c r="J130" s="509">
        <f t="shared" si="18"/>
        <v>48513</v>
      </c>
      <c r="K130" s="509">
        <f>SUM(K91:K105)+SUM(K115:K129)</f>
        <v>55693</v>
      </c>
      <c r="L130" s="509">
        <f t="shared" ref="L130:M130" si="19">SUM(L91:L105)+SUM(L115:L129)</f>
        <v>56177.939999999995</v>
      </c>
      <c r="M130" s="509">
        <f t="shared" si="19"/>
        <v>56177.939999999995</v>
      </c>
    </row>
    <row r="131" spans="1:13" s="400" customFormat="1" x14ac:dyDescent="0.2">
      <c r="A131" s="423"/>
      <c r="B131" s="510" t="s">
        <v>148</v>
      </c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</row>
    <row r="132" spans="1:13" s="516" customFormat="1" x14ac:dyDescent="0.2">
      <c r="A132" s="512"/>
      <c r="B132" s="513"/>
      <c r="C132" s="514">
        <v>111</v>
      </c>
      <c r="D132" s="514">
        <v>9501</v>
      </c>
      <c r="E132" s="514">
        <v>611</v>
      </c>
      <c r="F132" s="514" t="s">
        <v>555</v>
      </c>
      <c r="G132" s="514">
        <v>0</v>
      </c>
      <c r="H132" s="515">
        <v>126</v>
      </c>
      <c r="I132" s="515">
        <v>60</v>
      </c>
      <c r="J132" s="515">
        <v>60</v>
      </c>
      <c r="K132" s="515">
        <v>60</v>
      </c>
      <c r="L132" s="415">
        <f t="shared" ref="L132:L153" si="20">K132*1.01</f>
        <v>60.6</v>
      </c>
      <c r="M132" s="415">
        <f t="shared" ref="M132:M153" si="21">L132</f>
        <v>60.6</v>
      </c>
    </row>
    <row r="133" spans="1:13" s="400" customFormat="1" x14ac:dyDescent="0.2">
      <c r="A133" s="416"/>
      <c r="B133" s="426"/>
      <c r="C133" s="418">
        <v>41</v>
      </c>
      <c r="D133" s="419" t="s">
        <v>129</v>
      </c>
      <c r="E133" s="418">
        <v>611</v>
      </c>
      <c r="F133" s="421" t="s">
        <v>327</v>
      </c>
      <c r="G133" s="435">
        <v>5590</v>
      </c>
      <c r="H133" s="435">
        <v>5994</v>
      </c>
      <c r="I133" s="435">
        <v>6952</v>
      </c>
      <c r="J133" s="435">
        <v>6952</v>
      </c>
      <c r="K133" s="436">
        <v>7700</v>
      </c>
      <c r="L133" s="415">
        <f t="shared" si="20"/>
        <v>7777</v>
      </c>
      <c r="M133" s="415">
        <f t="shared" si="21"/>
        <v>7777</v>
      </c>
    </row>
    <row r="134" spans="1:13" s="400" customFormat="1" x14ac:dyDescent="0.2">
      <c r="A134" s="416"/>
      <c r="B134" s="426"/>
      <c r="C134" s="418">
        <v>41</v>
      </c>
      <c r="D134" s="419" t="s">
        <v>129</v>
      </c>
      <c r="E134" s="418">
        <v>612001</v>
      </c>
      <c r="F134" s="421" t="s">
        <v>209</v>
      </c>
      <c r="G134" s="435">
        <v>222</v>
      </c>
      <c r="H134" s="435">
        <v>241</v>
      </c>
      <c r="I134" s="435">
        <v>265</v>
      </c>
      <c r="J134" s="435">
        <v>265</v>
      </c>
      <c r="K134" s="436">
        <v>300</v>
      </c>
      <c r="L134" s="415">
        <f t="shared" si="20"/>
        <v>303</v>
      </c>
      <c r="M134" s="415">
        <f t="shared" si="21"/>
        <v>303</v>
      </c>
    </row>
    <row r="135" spans="1:13" s="400" customFormat="1" x14ac:dyDescent="0.2">
      <c r="A135" s="416"/>
      <c r="B135" s="426"/>
      <c r="C135" s="418">
        <v>41</v>
      </c>
      <c r="D135" s="419" t="s">
        <v>129</v>
      </c>
      <c r="E135" s="418">
        <v>612002</v>
      </c>
      <c r="F135" s="421" t="s">
        <v>545</v>
      </c>
      <c r="G135" s="435">
        <v>210</v>
      </c>
      <c r="H135" s="435">
        <v>268</v>
      </c>
      <c r="I135" s="435">
        <v>119</v>
      </c>
      <c r="J135" s="435">
        <v>119</v>
      </c>
      <c r="K135" s="436">
        <v>120</v>
      </c>
      <c r="L135" s="415">
        <f t="shared" si="20"/>
        <v>121.2</v>
      </c>
      <c r="M135" s="415">
        <f t="shared" si="21"/>
        <v>121.2</v>
      </c>
    </row>
    <row r="136" spans="1:13" s="400" customFormat="1" x14ac:dyDescent="0.2">
      <c r="A136" s="416"/>
      <c r="B136" s="426"/>
      <c r="C136" s="418">
        <v>41</v>
      </c>
      <c r="D136" s="419" t="s">
        <v>556</v>
      </c>
      <c r="E136" s="418">
        <v>614</v>
      </c>
      <c r="F136" s="421" t="s">
        <v>140</v>
      </c>
      <c r="G136" s="435">
        <v>370</v>
      </c>
      <c r="H136" s="435">
        <v>350</v>
      </c>
      <c r="I136" s="435">
        <v>350</v>
      </c>
      <c r="J136" s="435">
        <v>350</v>
      </c>
      <c r="K136" s="436">
        <v>350</v>
      </c>
      <c r="L136" s="415">
        <f t="shared" si="20"/>
        <v>353.5</v>
      </c>
      <c r="M136" s="415">
        <f t="shared" si="21"/>
        <v>353.5</v>
      </c>
    </row>
    <row r="137" spans="1:13" s="400" customFormat="1" x14ac:dyDescent="0.2">
      <c r="A137" s="416"/>
      <c r="B137" s="426"/>
      <c r="C137" s="418">
        <v>41</v>
      </c>
      <c r="D137" s="419" t="s">
        <v>129</v>
      </c>
      <c r="E137" s="418">
        <v>621</v>
      </c>
      <c r="F137" s="421" t="s">
        <v>328</v>
      </c>
      <c r="G137" s="435">
        <v>672</v>
      </c>
      <c r="H137" s="435">
        <v>765</v>
      </c>
      <c r="I137" s="435">
        <v>736</v>
      </c>
      <c r="J137" s="435">
        <v>736</v>
      </c>
      <c r="K137" s="436">
        <v>820</v>
      </c>
      <c r="L137" s="415">
        <f t="shared" si="20"/>
        <v>828.2</v>
      </c>
      <c r="M137" s="415">
        <f t="shared" si="21"/>
        <v>828.2</v>
      </c>
    </row>
    <row r="138" spans="1:13" s="400" customFormat="1" x14ac:dyDescent="0.2">
      <c r="A138" s="416"/>
      <c r="B138" s="426"/>
      <c r="C138" s="418">
        <v>41</v>
      </c>
      <c r="D138" s="419" t="s">
        <v>129</v>
      </c>
      <c r="E138" s="420">
        <v>625001</v>
      </c>
      <c r="F138" s="423" t="s">
        <v>118</v>
      </c>
      <c r="G138" s="453">
        <v>94</v>
      </c>
      <c r="H138" s="453">
        <v>104</v>
      </c>
      <c r="I138" s="453">
        <v>102</v>
      </c>
      <c r="J138" s="453">
        <v>102</v>
      </c>
      <c r="K138" s="436">
        <v>115</v>
      </c>
      <c r="L138" s="415">
        <f t="shared" si="20"/>
        <v>116.15</v>
      </c>
      <c r="M138" s="415">
        <f t="shared" si="21"/>
        <v>116.15</v>
      </c>
    </row>
    <row r="139" spans="1:13" s="400" customFormat="1" x14ac:dyDescent="0.2">
      <c r="A139" s="416"/>
      <c r="B139" s="426"/>
      <c r="C139" s="418">
        <v>41</v>
      </c>
      <c r="D139" s="419" t="s">
        <v>129</v>
      </c>
      <c r="E139" s="420">
        <v>625002</v>
      </c>
      <c r="F139" s="423" t="s">
        <v>109</v>
      </c>
      <c r="G139" s="453">
        <v>894</v>
      </c>
      <c r="H139" s="453">
        <v>1037</v>
      </c>
      <c r="I139" s="453">
        <v>1029</v>
      </c>
      <c r="J139" s="453">
        <v>1029</v>
      </c>
      <c r="K139" s="436">
        <v>1210</v>
      </c>
      <c r="L139" s="415">
        <f t="shared" si="20"/>
        <v>1222.0999999999999</v>
      </c>
      <c r="M139" s="415">
        <f t="shared" si="21"/>
        <v>1222.0999999999999</v>
      </c>
    </row>
    <row r="140" spans="1:13" s="400" customFormat="1" x14ac:dyDescent="0.2">
      <c r="A140" s="416"/>
      <c r="B140" s="426"/>
      <c r="C140" s="418">
        <v>41</v>
      </c>
      <c r="D140" s="419" t="s">
        <v>129</v>
      </c>
      <c r="E140" s="420">
        <v>625003</v>
      </c>
      <c r="F140" s="421" t="s">
        <v>110</v>
      </c>
      <c r="G140" s="435">
        <v>54</v>
      </c>
      <c r="H140" s="435">
        <v>83</v>
      </c>
      <c r="I140" s="435">
        <v>58</v>
      </c>
      <c r="J140" s="435">
        <v>58</v>
      </c>
      <c r="K140" s="436">
        <v>70</v>
      </c>
      <c r="L140" s="415">
        <f t="shared" si="20"/>
        <v>70.7</v>
      </c>
      <c r="M140" s="415">
        <f t="shared" si="21"/>
        <v>70.7</v>
      </c>
    </row>
    <row r="141" spans="1:13" s="400" customFormat="1" x14ac:dyDescent="0.2">
      <c r="A141" s="416"/>
      <c r="B141" s="426"/>
      <c r="C141" s="418">
        <v>41</v>
      </c>
      <c r="D141" s="419" t="s">
        <v>129</v>
      </c>
      <c r="E141" s="420">
        <v>625004</v>
      </c>
      <c r="F141" s="423" t="s">
        <v>119</v>
      </c>
      <c r="G141" s="453">
        <v>248</v>
      </c>
      <c r="H141" s="453">
        <v>222</v>
      </c>
      <c r="I141" s="453">
        <v>220</v>
      </c>
      <c r="J141" s="453">
        <v>220</v>
      </c>
      <c r="K141" s="436">
        <v>262</v>
      </c>
      <c r="L141" s="415">
        <f t="shared" si="20"/>
        <v>264.62</v>
      </c>
      <c r="M141" s="415">
        <f t="shared" si="21"/>
        <v>264.62</v>
      </c>
    </row>
    <row r="142" spans="1:13" s="400" customFormat="1" x14ac:dyDescent="0.2">
      <c r="A142" s="416"/>
      <c r="B142" s="426"/>
      <c r="C142" s="418">
        <v>41</v>
      </c>
      <c r="D142" s="419" t="s">
        <v>129</v>
      </c>
      <c r="E142" s="420">
        <v>625005</v>
      </c>
      <c r="F142" s="423" t="s">
        <v>120</v>
      </c>
      <c r="G142" s="453">
        <v>67</v>
      </c>
      <c r="H142" s="453">
        <v>74</v>
      </c>
      <c r="I142" s="453">
        <v>73</v>
      </c>
      <c r="J142" s="453">
        <v>73</v>
      </c>
      <c r="K142" s="436">
        <v>88</v>
      </c>
      <c r="L142" s="415">
        <f t="shared" si="20"/>
        <v>88.88</v>
      </c>
      <c r="M142" s="415">
        <f t="shared" si="21"/>
        <v>88.88</v>
      </c>
    </row>
    <row r="143" spans="1:13" s="400" customFormat="1" x14ac:dyDescent="0.2">
      <c r="A143" s="416"/>
      <c r="B143" s="426"/>
      <c r="C143" s="418">
        <v>41</v>
      </c>
      <c r="D143" s="419" t="s">
        <v>129</v>
      </c>
      <c r="E143" s="420">
        <v>625006</v>
      </c>
      <c r="F143" s="423" t="s">
        <v>536</v>
      </c>
      <c r="G143" s="453">
        <v>17</v>
      </c>
      <c r="H143" s="453">
        <v>1</v>
      </c>
      <c r="I143" s="453">
        <v>0</v>
      </c>
      <c r="J143" s="453">
        <v>0</v>
      </c>
      <c r="K143" s="436">
        <v>0</v>
      </c>
      <c r="L143" s="415">
        <f t="shared" si="20"/>
        <v>0</v>
      </c>
      <c r="M143" s="415">
        <f t="shared" si="21"/>
        <v>0</v>
      </c>
    </row>
    <row r="144" spans="1:13" s="400" customFormat="1" x14ac:dyDescent="0.2">
      <c r="A144" s="416"/>
      <c r="B144" s="426"/>
      <c r="C144" s="418">
        <v>41</v>
      </c>
      <c r="D144" s="419" t="s">
        <v>129</v>
      </c>
      <c r="E144" s="420">
        <v>625007</v>
      </c>
      <c r="F144" s="423" t="s">
        <v>121</v>
      </c>
      <c r="G144" s="453">
        <v>319</v>
      </c>
      <c r="H144" s="453">
        <v>328</v>
      </c>
      <c r="I144" s="453">
        <v>349</v>
      </c>
      <c r="J144" s="453">
        <v>349</v>
      </c>
      <c r="K144" s="436">
        <v>420</v>
      </c>
      <c r="L144" s="415">
        <f t="shared" si="20"/>
        <v>424.2</v>
      </c>
      <c r="M144" s="415">
        <f t="shared" si="21"/>
        <v>424.2</v>
      </c>
    </row>
    <row r="145" spans="1:13" s="400" customFormat="1" x14ac:dyDescent="0.2">
      <c r="A145" s="416"/>
      <c r="B145" s="426"/>
      <c r="C145" s="418">
        <v>41</v>
      </c>
      <c r="D145" s="419" t="s">
        <v>129</v>
      </c>
      <c r="E145" s="420">
        <v>633002</v>
      </c>
      <c r="F145" s="423" t="s">
        <v>557</v>
      </c>
      <c r="G145" s="435">
        <v>0</v>
      </c>
      <c r="H145" s="453">
        <v>0</v>
      </c>
      <c r="I145" s="453">
        <v>0</v>
      </c>
      <c r="J145" s="453">
        <v>0</v>
      </c>
      <c r="K145" s="436">
        <v>0</v>
      </c>
      <c r="L145" s="415">
        <f t="shared" si="20"/>
        <v>0</v>
      </c>
      <c r="M145" s="415">
        <f t="shared" si="21"/>
        <v>0</v>
      </c>
    </row>
    <row r="146" spans="1:13" s="400" customFormat="1" x14ac:dyDescent="0.2">
      <c r="A146" s="416"/>
      <c r="B146" s="426"/>
      <c r="C146" s="418">
        <v>41</v>
      </c>
      <c r="D146" s="419" t="s">
        <v>129</v>
      </c>
      <c r="E146" s="420">
        <v>633004</v>
      </c>
      <c r="F146" s="423" t="s">
        <v>315</v>
      </c>
      <c r="G146" s="435">
        <v>0</v>
      </c>
      <c r="H146" s="453">
        <v>18</v>
      </c>
      <c r="I146" s="453">
        <v>0</v>
      </c>
      <c r="J146" s="453">
        <v>0</v>
      </c>
      <c r="K146" s="436">
        <v>0</v>
      </c>
      <c r="L146" s="415">
        <f t="shared" si="20"/>
        <v>0</v>
      </c>
      <c r="M146" s="415">
        <f t="shared" si="21"/>
        <v>0</v>
      </c>
    </row>
    <row r="147" spans="1:13" s="400" customFormat="1" x14ac:dyDescent="0.2">
      <c r="A147" s="416"/>
      <c r="B147" s="426"/>
      <c r="C147" s="418">
        <v>41</v>
      </c>
      <c r="D147" s="419" t="s">
        <v>129</v>
      </c>
      <c r="E147" s="420">
        <v>633006</v>
      </c>
      <c r="F147" s="423" t="s">
        <v>558</v>
      </c>
      <c r="G147" s="435">
        <v>0</v>
      </c>
      <c r="H147" s="453">
        <v>1</v>
      </c>
      <c r="I147" s="453">
        <v>19</v>
      </c>
      <c r="J147" s="453">
        <v>19</v>
      </c>
      <c r="K147" s="436">
        <v>0</v>
      </c>
      <c r="L147" s="415">
        <f t="shared" si="20"/>
        <v>0</v>
      </c>
      <c r="M147" s="415">
        <f t="shared" si="21"/>
        <v>0</v>
      </c>
    </row>
    <row r="148" spans="1:13" s="400" customFormat="1" x14ac:dyDescent="0.2">
      <c r="A148" s="416"/>
      <c r="B148" s="426"/>
      <c r="C148" s="418">
        <v>41</v>
      </c>
      <c r="D148" s="424" t="s">
        <v>129</v>
      </c>
      <c r="E148" s="420">
        <v>633009</v>
      </c>
      <c r="F148" s="421" t="s">
        <v>332</v>
      </c>
      <c r="G148" s="435">
        <v>160</v>
      </c>
      <c r="H148" s="453">
        <v>1</v>
      </c>
      <c r="I148" s="453">
        <v>65</v>
      </c>
      <c r="J148" s="453">
        <v>65</v>
      </c>
      <c r="K148" s="436">
        <v>0</v>
      </c>
      <c r="L148" s="415">
        <f t="shared" si="20"/>
        <v>0</v>
      </c>
      <c r="M148" s="415">
        <f t="shared" si="21"/>
        <v>0</v>
      </c>
    </row>
    <row r="149" spans="1:13" s="506" customFormat="1" ht="12" x14ac:dyDescent="0.2">
      <c r="A149" s="497"/>
      <c r="B149" s="498"/>
      <c r="C149" s="499">
        <v>41</v>
      </c>
      <c r="D149" s="500" t="s">
        <v>129</v>
      </c>
      <c r="E149" s="501">
        <v>633013</v>
      </c>
      <c r="F149" s="502" t="s">
        <v>318</v>
      </c>
      <c r="G149" s="517">
        <v>0</v>
      </c>
      <c r="H149" s="517">
        <v>0</v>
      </c>
      <c r="I149" s="517">
        <v>0</v>
      </c>
      <c r="J149" s="517">
        <v>0</v>
      </c>
      <c r="K149" s="518">
        <v>0</v>
      </c>
      <c r="L149" s="504">
        <f t="shared" si="20"/>
        <v>0</v>
      </c>
      <c r="M149" s="504">
        <f t="shared" si="21"/>
        <v>0</v>
      </c>
    </row>
    <row r="150" spans="1:13" s="506" customFormat="1" ht="12" x14ac:dyDescent="0.2">
      <c r="A150" s="497"/>
      <c r="B150" s="498"/>
      <c r="C150" s="499">
        <v>41</v>
      </c>
      <c r="D150" s="500" t="s">
        <v>129</v>
      </c>
      <c r="E150" s="501">
        <v>635004</v>
      </c>
      <c r="F150" s="502" t="s">
        <v>559</v>
      </c>
      <c r="G150" s="517">
        <v>0</v>
      </c>
      <c r="H150" s="517">
        <v>0</v>
      </c>
      <c r="I150" s="517">
        <v>0</v>
      </c>
      <c r="J150" s="517">
        <v>0</v>
      </c>
      <c r="K150" s="518">
        <v>0</v>
      </c>
      <c r="L150" s="504">
        <f t="shared" si="20"/>
        <v>0</v>
      </c>
      <c r="M150" s="504">
        <f t="shared" si="21"/>
        <v>0</v>
      </c>
    </row>
    <row r="151" spans="1:13" s="506" customFormat="1" ht="12" x14ac:dyDescent="0.2">
      <c r="A151" s="497"/>
      <c r="B151" s="498"/>
      <c r="C151" s="499">
        <v>41</v>
      </c>
      <c r="D151" s="500" t="s">
        <v>129</v>
      </c>
      <c r="E151" s="501">
        <v>637001</v>
      </c>
      <c r="F151" s="502" t="s">
        <v>128</v>
      </c>
      <c r="G151" s="517">
        <v>8</v>
      </c>
      <c r="H151" s="517">
        <v>0</v>
      </c>
      <c r="I151" s="517">
        <v>0</v>
      </c>
      <c r="J151" s="517">
        <v>0</v>
      </c>
      <c r="K151" s="518">
        <v>0</v>
      </c>
      <c r="L151" s="504">
        <f t="shared" si="20"/>
        <v>0</v>
      </c>
      <c r="M151" s="504">
        <f t="shared" si="21"/>
        <v>0</v>
      </c>
    </row>
    <row r="152" spans="1:13" s="506" customFormat="1" ht="12" x14ac:dyDescent="0.2">
      <c r="A152" s="497"/>
      <c r="B152" s="498"/>
      <c r="C152" s="499">
        <v>41</v>
      </c>
      <c r="D152" s="500" t="s">
        <v>129</v>
      </c>
      <c r="E152" s="501">
        <v>637004</v>
      </c>
      <c r="F152" s="502" t="s">
        <v>560</v>
      </c>
      <c r="G152" s="517">
        <v>0</v>
      </c>
      <c r="H152" s="517">
        <v>0</v>
      </c>
      <c r="I152" s="517">
        <v>0</v>
      </c>
      <c r="J152" s="517">
        <v>0</v>
      </c>
      <c r="K152" s="518">
        <v>0</v>
      </c>
      <c r="L152" s="504">
        <f t="shared" si="20"/>
        <v>0</v>
      </c>
      <c r="M152" s="504">
        <f t="shared" si="21"/>
        <v>0</v>
      </c>
    </row>
    <row r="153" spans="1:13" s="506" customFormat="1" ht="12" x14ac:dyDescent="0.2">
      <c r="A153" s="497"/>
      <c r="B153" s="498"/>
      <c r="C153" s="499">
        <v>41</v>
      </c>
      <c r="D153" s="500" t="s">
        <v>129</v>
      </c>
      <c r="E153" s="501">
        <v>637014</v>
      </c>
      <c r="F153" s="502" t="s">
        <v>12</v>
      </c>
      <c r="G153" s="517"/>
      <c r="H153" s="517"/>
      <c r="I153" s="517">
        <v>225</v>
      </c>
      <c r="J153" s="517">
        <v>225</v>
      </c>
      <c r="K153" s="518">
        <v>225</v>
      </c>
      <c r="L153" s="504">
        <f t="shared" si="20"/>
        <v>227.25</v>
      </c>
      <c r="M153" s="504">
        <f t="shared" si="21"/>
        <v>227.25</v>
      </c>
    </row>
    <row r="154" spans="1:13" s="400" customFormat="1" x14ac:dyDescent="0.2">
      <c r="A154" s="470" t="s">
        <v>112</v>
      </c>
      <c r="B154" s="470"/>
      <c r="C154" s="470"/>
      <c r="D154" s="470"/>
      <c r="E154" s="470"/>
      <c r="F154" s="470"/>
      <c r="G154" s="519">
        <f t="shared" ref="G154:I154" si="22">SUM(G133:G153)</f>
        <v>8925</v>
      </c>
      <c r="H154" s="519">
        <f t="shared" si="22"/>
        <v>9487</v>
      </c>
      <c r="I154" s="519">
        <f t="shared" si="22"/>
        <v>10562</v>
      </c>
      <c r="J154" s="519">
        <f>SUM(J133:J153)</f>
        <v>10562</v>
      </c>
      <c r="K154" s="519">
        <f t="shared" ref="K154:M154" si="23">SUM(K133:K153)</f>
        <v>11680</v>
      </c>
      <c r="L154" s="520">
        <f t="shared" si="23"/>
        <v>11796.800000000003</v>
      </c>
      <c r="M154" s="520">
        <f t="shared" si="23"/>
        <v>11796.800000000003</v>
      </c>
    </row>
    <row r="155" spans="1:13" s="400" customFormat="1" x14ac:dyDescent="0.2">
      <c r="A155" s="423"/>
      <c r="B155" s="510" t="s">
        <v>149</v>
      </c>
      <c r="C155" s="511"/>
      <c r="D155" s="511"/>
      <c r="E155" s="511"/>
      <c r="F155" s="511"/>
      <c r="G155" s="511"/>
      <c r="H155" s="511"/>
      <c r="I155" s="511"/>
      <c r="J155" s="511"/>
      <c r="K155" s="511"/>
      <c r="L155" s="511"/>
      <c r="M155" s="511"/>
    </row>
    <row r="156" spans="1:13" s="506" customFormat="1" ht="12" x14ac:dyDescent="0.2">
      <c r="A156" s="521"/>
      <c r="B156" s="522"/>
      <c r="C156" s="499">
        <v>41</v>
      </c>
      <c r="D156" s="500" t="s">
        <v>111</v>
      </c>
      <c r="E156" s="499">
        <v>611</v>
      </c>
      <c r="F156" s="502" t="s">
        <v>327</v>
      </c>
      <c r="G156" s="502">
        <v>14938</v>
      </c>
      <c r="H156" s="502">
        <v>15629</v>
      </c>
      <c r="I156" s="502">
        <v>15386</v>
      </c>
      <c r="J156" s="502">
        <v>15386</v>
      </c>
      <c r="K156" s="503">
        <v>15678</v>
      </c>
      <c r="L156" s="504">
        <f t="shared" ref="L156:L180" si="24">K156*1.01</f>
        <v>15834.78</v>
      </c>
      <c r="M156" s="504">
        <f t="shared" ref="M156:M180" si="25">L156</f>
        <v>15834.78</v>
      </c>
    </row>
    <row r="157" spans="1:13" s="506" customFormat="1" ht="12" x14ac:dyDescent="0.2">
      <c r="A157" s="497"/>
      <c r="B157" s="498"/>
      <c r="C157" s="499">
        <v>41</v>
      </c>
      <c r="D157" s="500" t="s">
        <v>111</v>
      </c>
      <c r="E157" s="499">
        <v>612001</v>
      </c>
      <c r="F157" s="502" t="s">
        <v>143</v>
      </c>
      <c r="G157" s="502">
        <v>342</v>
      </c>
      <c r="H157" s="502">
        <v>666</v>
      </c>
      <c r="I157" s="502">
        <v>1262</v>
      </c>
      <c r="J157" s="502">
        <v>1262</v>
      </c>
      <c r="K157" s="503">
        <v>1200</v>
      </c>
      <c r="L157" s="504">
        <f t="shared" si="24"/>
        <v>1212</v>
      </c>
      <c r="M157" s="504">
        <f t="shared" si="25"/>
        <v>1212</v>
      </c>
    </row>
    <row r="158" spans="1:13" s="506" customFormat="1" ht="12" x14ac:dyDescent="0.2">
      <c r="A158" s="497"/>
      <c r="B158" s="498"/>
      <c r="C158" s="499">
        <v>41</v>
      </c>
      <c r="D158" s="500" t="s">
        <v>111</v>
      </c>
      <c r="E158" s="499">
        <v>612002</v>
      </c>
      <c r="F158" s="502" t="s">
        <v>545</v>
      </c>
      <c r="G158" s="502">
        <v>92</v>
      </c>
      <c r="H158" s="502">
        <v>82</v>
      </c>
      <c r="I158" s="502">
        <v>72</v>
      </c>
      <c r="J158" s="502">
        <v>72</v>
      </c>
      <c r="K158" s="503">
        <v>80</v>
      </c>
      <c r="L158" s="504">
        <f t="shared" si="24"/>
        <v>80.8</v>
      </c>
      <c r="M158" s="504">
        <f t="shared" si="25"/>
        <v>80.8</v>
      </c>
    </row>
    <row r="159" spans="1:13" s="506" customFormat="1" ht="12" x14ac:dyDescent="0.2">
      <c r="A159" s="497"/>
      <c r="B159" s="498"/>
      <c r="C159" s="499">
        <v>41</v>
      </c>
      <c r="D159" s="500" t="s">
        <v>111</v>
      </c>
      <c r="E159" s="499">
        <v>614</v>
      </c>
      <c r="F159" s="502" t="s">
        <v>140</v>
      </c>
      <c r="G159" s="502">
        <v>0</v>
      </c>
      <c r="H159" s="502">
        <v>705</v>
      </c>
      <c r="I159" s="502">
        <v>705</v>
      </c>
      <c r="J159" s="502">
        <v>705</v>
      </c>
      <c r="K159" s="503"/>
      <c r="L159" s="504">
        <f t="shared" si="24"/>
        <v>0</v>
      </c>
      <c r="M159" s="504">
        <f t="shared" si="25"/>
        <v>0</v>
      </c>
    </row>
    <row r="160" spans="1:13" s="506" customFormat="1" ht="12" x14ac:dyDescent="0.2">
      <c r="A160" s="497"/>
      <c r="B160" s="498"/>
      <c r="C160" s="499">
        <v>41</v>
      </c>
      <c r="D160" s="500" t="s">
        <v>111</v>
      </c>
      <c r="E160" s="499">
        <v>621</v>
      </c>
      <c r="F160" s="502" t="s">
        <v>117</v>
      </c>
      <c r="G160" s="502">
        <v>1398</v>
      </c>
      <c r="H160" s="502">
        <v>1709</v>
      </c>
      <c r="I160" s="502">
        <v>1677</v>
      </c>
      <c r="J160" s="502">
        <v>1677</v>
      </c>
      <c r="K160" s="503">
        <v>1630</v>
      </c>
      <c r="L160" s="504">
        <f t="shared" si="24"/>
        <v>1646.3</v>
      </c>
      <c r="M160" s="504">
        <f t="shared" si="25"/>
        <v>1646.3</v>
      </c>
    </row>
    <row r="161" spans="1:13" s="506" customFormat="1" ht="12" x14ac:dyDescent="0.2">
      <c r="A161" s="497"/>
      <c r="B161" s="498"/>
      <c r="C161" s="499">
        <v>41</v>
      </c>
      <c r="D161" s="500" t="s">
        <v>111</v>
      </c>
      <c r="E161" s="499">
        <v>625001</v>
      </c>
      <c r="F161" s="502" t="s">
        <v>118</v>
      </c>
      <c r="G161" s="502">
        <v>195</v>
      </c>
      <c r="H161" s="502">
        <v>220</v>
      </c>
      <c r="I161" s="502">
        <v>234</v>
      </c>
      <c r="J161" s="502">
        <v>234</v>
      </c>
      <c r="K161" s="503">
        <v>228</v>
      </c>
      <c r="L161" s="504">
        <f t="shared" si="24"/>
        <v>230.28</v>
      </c>
      <c r="M161" s="504">
        <f t="shared" si="25"/>
        <v>230.28</v>
      </c>
    </row>
    <row r="162" spans="1:13" s="506" customFormat="1" ht="12" x14ac:dyDescent="0.2">
      <c r="A162" s="497"/>
      <c r="B162" s="498"/>
      <c r="C162" s="499">
        <v>41</v>
      </c>
      <c r="D162" s="500" t="s">
        <v>111</v>
      </c>
      <c r="E162" s="499">
        <v>625002</v>
      </c>
      <c r="F162" s="502" t="s">
        <v>109</v>
      </c>
      <c r="G162" s="502">
        <v>1957</v>
      </c>
      <c r="H162" s="502">
        <v>2396</v>
      </c>
      <c r="I162" s="502">
        <v>2348</v>
      </c>
      <c r="J162" s="502">
        <v>2348</v>
      </c>
      <c r="K162" s="503">
        <v>2282</v>
      </c>
      <c r="L162" s="504">
        <f t="shared" si="24"/>
        <v>2304.8200000000002</v>
      </c>
      <c r="M162" s="504">
        <f t="shared" si="25"/>
        <v>2304.8200000000002</v>
      </c>
    </row>
    <row r="163" spans="1:13" s="506" customFormat="1" ht="12" x14ac:dyDescent="0.2">
      <c r="A163" s="497"/>
      <c r="B163" s="498"/>
      <c r="C163" s="499">
        <v>41</v>
      </c>
      <c r="D163" s="500" t="s">
        <v>111</v>
      </c>
      <c r="E163" s="499">
        <v>625003</v>
      </c>
      <c r="F163" s="502" t="s">
        <v>110</v>
      </c>
      <c r="G163" s="502">
        <v>113</v>
      </c>
      <c r="H163" s="502">
        <v>137</v>
      </c>
      <c r="I163" s="502">
        <v>133</v>
      </c>
      <c r="J163" s="502">
        <v>133</v>
      </c>
      <c r="K163" s="503">
        <v>125</v>
      </c>
      <c r="L163" s="504">
        <f t="shared" si="24"/>
        <v>126.25</v>
      </c>
      <c r="M163" s="504">
        <f t="shared" si="25"/>
        <v>126.25</v>
      </c>
    </row>
    <row r="164" spans="1:13" s="506" customFormat="1" ht="12" x14ac:dyDescent="0.2">
      <c r="A164" s="497"/>
      <c r="B164" s="498"/>
      <c r="C164" s="499">
        <v>41</v>
      </c>
      <c r="D164" s="500" t="s">
        <v>111</v>
      </c>
      <c r="E164" s="499">
        <v>625004</v>
      </c>
      <c r="F164" s="502" t="s">
        <v>119</v>
      </c>
      <c r="G164" s="502">
        <v>348</v>
      </c>
      <c r="H164" s="502">
        <v>464</v>
      </c>
      <c r="I164" s="502">
        <v>422</v>
      </c>
      <c r="J164" s="502">
        <v>422</v>
      </c>
      <c r="K164" s="503">
        <v>489</v>
      </c>
      <c r="L164" s="504">
        <f t="shared" si="24"/>
        <v>493.89</v>
      </c>
      <c r="M164" s="504">
        <f t="shared" si="25"/>
        <v>493.89</v>
      </c>
    </row>
    <row r="165" spans="1:13" s="506" customFormat="1" ht="12" x14ac:dyDescent="0.2">
      <c r="A165" s="497"/>
      <c r="B165" s="498"/>
      <c r="C165" s="499">
        <v>41</v>
      </c>
      <c r="D165" s="500" t="s">
        <v>111</v>
      </c>
      <c r="E165" s="499">
        <v>625005</v>
      </c>
      <c r="F165" s="502" t="s">
        <v>120</v>
      </c>
      <c r="G165" s="502">
        <v>116</v>
      </c>
      <c r="H165" s="502">
        <v>156</v>
      </c>
      <c r="I165" s="502">
        <v>140</v>
      </c>
      <c r="J165" s="502">
        <v>140</v>
      </c>
      <c r="K165" s="503">
        <v>163</v>
      </c>
      <c r="L165" s="504">
        <f t="shared" si="24"/>
        <v>164.63</v>
      </c>
      <c r="M165" s="504">
        <f t="shared" si="25"/>
        <v>164.63</v>
      </c>
    </row>
    <row r="166" spans="1:13" s="506" customFormat="1" ht="12" x14ac:dyDescent="0.2">
      <c r="A166" s="497"/>
      <c r="B166" s="498"/>
      <c r="C166" s="499">
        <v>41</v>
      </c>
      <c r="D166" s="500" t="s">
        <v>111</v>
      </c>
      <c r="E166" s="499">
        <v>625006</v>
      </c>
      <c r="F166" s="502" t="s">
        <v>536</v>
      </c>
      <c r="G166" s="502">
        <v>35</v>
      </c>
      <c r="H166" s="502">
        <v>3</v>
      </c>
      <c r="I166" s="502">
        <v>0</v>
      </c>
      <c r="J166" s="502">
        <v>0</v>
      </c>
      <c r="K166" s="503"/>
      <c r="L166" s="504">
        <f t="shared" si="24"/>
        <v>0</v>
      </c>
      <c r="M166" s="504">
        <f t="shared" si="25"/>
        <v>0</v>
      </c>
    </row>
    <row r="167" spans="1:13" s="506" customFormat="1" ht="12" x14ac:dyDescent="0.2">
      <c r="A167" s="497"/>
      <c r="B167" s="498"/>
      <c r="C167" s="499">
        <v>41</v>
      </c>
      <c r="D167" s="500" t="s">
        <v>111</v>
      </c>
      <c r="E167" s="499">
        <v>625007</v>
      </c>
      <c r="F167" s="502" t="s">
        <v>121</v>
      </c>
      <c r="G167" s="502">
        <v>664</v>
      </c>
      <c r="H167" s="502">
        <v>813</v>
      </c>
      <c r="I167" s="502">
        <v>796</v>
      </c>
      <c r="J167" s="502">
        <v>796</v>
      </c>
      <c r="K167" s="503">
        <v>774</v>
      </c>
      <c r="L167" s="504">
        <f t="shared" si="24"/>
        <v>781.74</v>
      </c>
      <c r="M167" s="504">
        <f t="shared" si="25"/>
        <v>781.74</v>
      </c>
    </row>
    <row r="168" spans="1:13" s="506" customFormat="1" ht="12" x14ac:dyDescent="0.2">
      <c r="A168" s="497"/>
      <c r="B168" s="498"/>
      <c r="C168" s="499">
        <v>41</v>
      </c>
      <c r="D168" s="500" t="s">
        <v>111</v>
      </c>
      <c r="E168" s="501">
        <v>632002</v>
      </c>
      <c r="F168" s="507" t="s">
        <v>239</v>
      </c>
      <c r="G168" s="507"/>
      <c r="H168" s="507">
        <v>447</v>
      </c>
      <c r="I168" s="507">
        <v>1642</v>
      </c>
      <c r="J168" s="507">
        <v>1642</v>
      </c>
      <c r="K168" s="508">
        <v>1500</v>
      </c>
      <c r="L168" s="504">
        <f t="shared" si="24"/>
        <v>1515</v>
      </c>
      <c r="M168" s="504">
        <f t="shared" si="25"/>
        <v>1515</v>
      </c>
    </row>
    <row r="169" spans="1:13" s="506" customFormat="1" ht="12" x14ac:dyDescent="0.2">
      <c r="A169" s="497"/>
      <c r="B169" s="498"/>
      <c r="C169" s="499">
        <v>41</v>
      </c>
      <c r="D169" s="500" t="s">
        <v>111</v>
      </c>
      <c r="E169" s="501">
        <v>633002</v>
      </c>
      <c r="F169" s="507" t="s">
        <v>557</v>
      </c>
      <c r="G169" s="507">
        <v>82</v>
      </c>
      <c r="H169" s="507">
        <v>0</v>
      </c>
      <c r="I169" s="507">
        <v>0</v>
      </c>
      <c r="J169" s="507">
        <v>0</v>
      </c>
      <c r="K169" s="508"/>
      <c r="L169" s="504">
        <f t="shared" si="24"/>
        <v>0</v>
      </c>
      <c r="M169" s="504">
        <f t="shared" si="25"/>
        <v>0</v>
      </c>
    </row>
    <row r="170" spans="1:13" s="506" customFormat="1" ht="12" x14ac:dyDescent="0.2">
      <c r="A170" s="497"/>
      <c r="B170" s="498"/>
      <c r="C170" s="499">
        <v>41</v>
      </c>
      <c r="D170" s="500" t="s">
        <v>111</v>
      </c>
      <c r="E170" s="501">
        <v>633004</v>
      </c>
      <c r="F170" s="502" t="s">
        <v>315</v>
      </c>
      <c r="G170" s="502">
        <v>338</v>
      </c>
      <c r="H170" s="502">
        <v>44</v>
      </c>
      <c r="I170" s="502">
        <v>0</v>
      </c>
      <c r="J170" s="502">
        <v>0</v>
      </c>
      <c r="K170" s="503">
        <v>0</v>
      </c>
      <c r="L170" s="504">
        <f t="shared" si="24"/>
        <v>0</v>
      </c>
      <c r="M170" s="504">
        <f t="shared" si="25"/>
        <v>0</v>
      </c>
    </row>
    <row r="171" spans="1:13" s="506" customFormat="1" ht="12" x14ac:dyDescent="0.2">
      <c r="A171" s="497"/>
      <c r="B171" s="498"/>
      <c r="C171" s="499">
        <v>41</v>
      </c>
      <c r="D171" s="500" t="s">
        <v>111</v>
      </c>
      <c r="E171" s="501">
        <v>633006</v>
      </c>
      <c r="F171" s="502" t="s">
        <v>41</v>
      </c>
      <c r="G171" s="502">
        <v>411</v>
      </c>
      <c r="H171" s="502">
        <v>702</v>
      </c>
      <c r="I171" s="502">
        <v>1300</v>
      </c>
      <c r="J171" s="502">
        <v>1300</v>
      </c>
      <c r="K171" s="503">
        <v>566</v>
      </c>
      <c r="L171" s="504">
        <f t="shared" si="24"/>
        <v>571.66</v>
      </c>
      <c r="M171" s="504">
        <f t="shared" si="25"/>
        <v>571.66</v>
      </c>
    </row>
    <row r="172" spans="1:13" s="506" customFormat="1" ht="12" x14ac:dyDescent="0.2">
      <c r="A172" s="497"/>
      <c r="B172" s="498"/>
      <c r="C172" s="499">
        <v>41</v>
      </c>
      <c r="D172" s="500" t="s">
        <v>111</v>
      </c>
      <c r="E172" s="501">
        <v>633010</v>
      </c>
      <c r="F172" s="502" t="s">
        <v>317</v>
      </c>
      <c r="G172" s="502"/>
      <c r="H172" s="502">
        <v>212</v>
      </c>
      <c r="I172" s="502">
        <v>172</v>
      </c>
      <c r="J172" s="502">
        <v>172</v>
      </c>
      <c r="K172" s="503">
        <v>220</v>
      </c>
      <c r="L172" s="504">
        <f t="shared" si="24"/>
        <v>222.2</v>
      </c>
      <c r="M172" s="504">
        <f t="shared" si="25"/>
        <v>222.2</v>
      </c>
    </row>
    <row r="173" spans="1:13" s="506" customFormat="1" ht="12" x14ac:dyDescent="0.2">
      <c r="A173" s="497"/>
      <c r="B173" s="498"/>
      <c r="C173" s="499">
        <v>41</v>
      </c>
      <c r="D173" s="500" t="s">
        <v>111</v>
      </c>
      <c r="E173" s="501">
        <v>633013</v>
      </c>
      <c r="F173" s="502" t="s">
        <v>318</v>
      </c>
      <c r="G173" s="502">
        <v>15</v>
      </c>
      <c r="H173" s="502">
        <v>14</v>
      </c>
      <c r="I173" s="502">
        <v>15</v>
      </c>
      <c r="J173" s="502">
        <v>15</v>
      </c>
      <c r="K173" s="503"/>
      <c r="L173" s="504">
        <f t="shared" si="24"/>
        <v>0</v>
      </c>
      <c r="M173" s="504">
        <f t="shared" si="25"/>
        <v>0</v>
      </c>
    </row>
    <row r="174" spans="1:13" s="506" customFormat="1" ht="12" x14ac:dyDescent="0.2">
      <c r="A174" s="497"/>
      <c r="B174" s="498"/>
      <c r="C174" s="499">
        <v>41</v>
      </c>
      <c r="D174" s="500" t="s">
        <v>111</v>
      </c>
      <c r="E174" s="501">
        <v>635004</v>
      </c>
      <c r="F174" s="502" t="s">
        <v>333</v>
      </c>
      <c r="G174" s="502">
        <v>1027</v>
      </c>
      <c r="H174" s="502">
        <v>0</v>
      </c>
      <c r="I174" s="502">
        <v>125</v>
      </c>
      <c r="J174" s="502">
        <v>125</v>
      </c>
      <c r="K174" s="503">
        <v>198</v>
      </c>
      <c r="L174" s="504">
        <f t="shared" si="24"/>
        <v>199.98</v>
      </c>
      <c r="M174" s="504">
        <f t="shared" si="25"/>
        <v>199.98</v>
      </c>
    </row>
    <row r="175" spans="1:13" s="506" customFormat="1" ht="12" x14ac:dyDescent="0.2">
      <c r="A175" s="497"/>
      <c r="B175" s="498"/>
      <c r="C175" s="499">
        <v>41</v>
      </c>
      <c r="D175" s="500" t="s">
        <v>111</v>
      </c>
      <c r="E175" s="501">
        <v>637001</v>
      </c>
      <c r="F175" s="502" t="s">
        <v>128</v>
      </c>
      <c r="G175" s="502">
        <v>20</v>
      </c>
      <c r="H175" s="502">
        <v>0</v>
      </c>
      <c r="I175" s="502">
        <v>178</v>
      </c>
      <c r="J175" s="502">
        <v>178</v>
      </c>
      <c r="K175" s="503">
        <v>150</v>
      </c>
      <c r="L175" s="504">
        <f t="shared" si="24"/>
        <v>151.5</v>
      </c>
      <c r="M175" s="504">
        <f t="shared" si="25"/>
        <v>151.5</v>
      </c>
    </row>
    <row r="176" spans="1:13" s="506" customFormat="1" ht="12" x14ac:dyDescent="0.2">
      <c r="A176" s="497"/>
      <c r="B176" s="498"/>
      <c r="C176" s="499">
        <v>41</v>
      </c>
      <c r="D176" s="500" t="s">
        <v>111</v>
      </c>
      <c r="E176" s="501">
        <v>637004</v>
      </c>
      <c r="F176" s="502" t="s">
        <v>279</v>
      </c>
      <c r="G176" s="502">
        <v>435</v>
      </c>
      <c r="H176" s="502">
        <v>205</v>
      </c>
      <c r="I176" s="502">
        <v>0</v>
      </c>
      <c r="J176" s="502">
        <v>0</v>
      </c>
      <c r="K176" s="503">
        <v>440</v>
      </c>
      <c r="L176" s="504">
        <f t="shared" si="24"/>
        <v>444.4</v>
      </c>
      <c r="M176" s="504">
        <f t="shared" si="25"/>
        <v>444.4</v>
      </c>
    </row>
    <row r="177" spans="1:14" s="506" customFormat="1" ht="12" x14ac:dyDescent="0.2">
      <c r="A177" s="497"/>
      <c r="B177" s="498"/>
      <c r="C177" s="499">
        <v>41</v>
      </c>
      <c r="D177" s="500" t="s">
        <v>111</v>
      </c>
      <c r="E177" s="501">
        <v>637014</v>
      </c>
      <c r="F177" s="502" t="s">
        <v>12</v>
      </c>
      <c r="G177" s="502">
        <v>0</v>
      </c>
      <c r="H177" s="502">
        <v>278</v>
      </c>
      <c r="I177" s="502">
        <v>905</v>
      </c>
      <c r="J177" s="502">
        <v>905</v>
      </c>
      <c r="K177" s="503">
        <v>900</v>
      </c>
      <c r="L177" s="504">
        <f t="shared" si="24"/>
        <v>909</v>
      </c>
      <c r="M177" s="504">
        <f t="shared" si="25"/>
        <v>909</v>
      </c>
    </row>
    <row r="178" spans="1:14" s="506" customFormat="1" ht="12" x14ac:dyDescent="0.2">
      <c r="A178" s="497"/>
      <c r="B178" s="498"/>
      <c r="C178" s="499">
        <v>41</v>
      </c>
      <c r="D178" s="500" t="s">
        <v>111</v>
      </c>
      <c r="E178" s="501">
        <v>642015</v>
      </c>
      <c r="F178" s="502" t="s">
        <v>118</v>
      </c>
      <c r="G178" s="502">
        <v>0</v>
      </c>
      <c r="H178" s="502">
        <v>16</v>
      </c>
      <c r="I178" s="502">
        <v>64</v>
      </c>
      <c r="J178" s="502">
        <v>64</v>
      </c>
      <c r="K178" s="503">
        <v>100</v>
      </c>
      <c r="L178" s="504">
        <f t="shared" si="24"/>
        <v>101</v>
      </c>
      <c r="M178" s="504">
        <f t="shared" si="25"/>
        <v>101</v>
      </c>
    </row>
    <row r="179" spans="1:14" s="506" customFormat="1" ht="12" x14ac:dyDescent="0.2">
      <c r="A179" s="497"/>
      <c r="B179" s="498"/>
      <c r="C179" s="499">
        <v>41</v>
      </c>
      <c r="D179" s="500" t="s">
        <v>111</v>
      </c>
      <c r="E179" s="501">
        <v>633001</v>
      </c>
      <c r="F179" s="502" t="s">
        <v>314</v>
      </c>
      <c r="G179" s="502">
        <v>0</v>
      </c>
      <c r="H179" s="502">
        <v>0</v>
      </c>
      <c r="I179" s="502">
        <v>0</v>
      </c>
      <c r="J179" s="502">
        <v>0</v>
      </c>
      <c r="K179" s="503">
        <v>2000</v>
      </c>
      <c r="L179" s="504">
        <f t="shared" si="24"/>
        <v>2020</v>
      </c>
      <c r="M179" s="504">
        <f t="shared" si="25"/>
        <v>2020</v>
      </c>
    </row>
    <row r="180" spans="1:14" s="506" customFormat="1" ht="12" x14ac:dyDescent="0.2">
      <c r="A180" s="497"/>
      <c r="B180" s="498"/>
      <c r="C180" s="499">
        <v>41</v>
      </c>
      <c r="D180" s="500" t="s">
        <v>111</v>
      </c>
      <c r="E180" s="501">
        <v>713004</v>
      </c>
      <c r="F180" s="502" t="s">
        <v>561</v>
      </c>
      <c r="G180" s="502"/>
      <c r="H180" s="502"/>
      <c r="I180" s="502">
        <v>7610</v>
      </c>
      <c r="J180" s="502">
        <v>7610</v>
      </c>
      <c r="K180" s="503">
        <v>0</v>
      </c>
      <c r="L180" s="504">
        <f t="shared" si="24"/>
        <v>0</v>
      </c>
      <c r="M180" s="504">
        <f t="shared" si="25"/>
        <v>0</v>
      </c>
    </row>
    <row r="181" spans="1:14" s="506" customFormat="1" ht="12" x14ac:dyDescent="0.2">
      <c r="A181" s="523" t="s">
        <v>112</v>
      </c>
      <c r="B181" s="523"/>
      <c r="C181" s="523"/>
      <c r="D181" s="523"/>
      <c r="E181" s="523"/>
      <c r="F181" s="523"/>
      <c r="G181" s="524">
        <f>SUM(G156:G179)</f>
        <v>22526</v>
      </c>
      <c r="H181" s="524">
        <f>SUM(H156:H179)</f>
        <v>24898</v>
      </c>
      <c r="I181" s="524">
        <f>SUM(I156:I180)</f>
        <v>35186</v>
      </c>
      <c r="J181" s="524">
        <f>SUM(J156:J180)</f>
        <v>35186</v>
      </c>
      <c r="K181" s="525">
        <f>SUM(K156:K180)</f>
        <v>28723</v>
      </c>
      <c r="L181" s="525">
        <f>SUM(L156:L180)</f>
        <v>29010.23</v>
      </c>
      <c r="M181" s="525">
        <f>SUM(M156:M180)</f>
        <v>29010.23</v>
      </c>
    </row>
    <row r="182" spans="1:14" s="506" customFormat="1" ht="13.5" customHeight="1" x14ac:dyDescent="0.2">
      <c r="A182" s="521"/>
      <c r="B182" s="522"/>
      <c r="C182" s="526">
        <v>111</v>
      </c>
      <c r="D182" s="527" t="s">
        <v>123</v>
      </c>
      <c r="E182" s="501">
        <v>611000</v>
      </c>
      <c r="F182" s="528" t="s">
        <v>415</v>
      </c>
      <c r="G182" s="528">
        <v>0</v>
      </c>
      <c r="H182" s="528">
        <v>0</v>
      </c>
      <c r="I182" s="528">
        <v>2115</v>
      </c>
      <c r="J182" s="528">
        <v>2115</v>
      </c>
      <c r="K182" s="504">
        <v>2115</v>
      </c>
      <c r="L182" s="504">
        <f t="shared" ref="L182:L189" si="26">K182*1.01</f>
        <v>2136.15</v>
      </c>
      <c r="M182" s="504">
        <f t="shared" ref="M182:M189" si="27">L182</f>
        <v>2136.15</v>
      </c>
      <c r="N182" s="529" t="s">
        <v>416</v>
      </c>
    </row>
    <row r="183" spans="1:14" s="506" customFormat="1" ht="12" x14ac:dyDescent="0.2">
      <c r="A183" s="497"/>
      <c r="B183" s="498"/>
      <c r="C183" s="499">
        <v>111</v>
      </c>
      <c r="D183" s="500" t="s">
        <v>123</v>
      </c>
      <c r="E183" s="501">
        <v>621</v>
      </c>
      <c r="F183" s="502" t="s">
        <v>141</v>
      </c>
      <c r="G183" s="502">
        <v>0</v>
      </c>
      <c r="H183" s="502">
        <v>0</v>
      </c>
      <c r="I183" s="502">
        <v>212</v>
      </c>
      <c r="J183" s="502">
        <v>212</v>
      </c>
      <c r="K183" s="503">
        <v>212</v>
      </c>
      <c r="L183" s="504">
        <f t="shared" si="26"/>
        <v>214.12</v>
      </c>
      <c r="M183" s="504">
        <f t="shared" si="27"/>
        <v>214.12</v>
      </c>
      <c r="N183" s="530" t="s">
        <v>416</v>
      </c>
    </row>
    <row r="184" spans="1:14" s="506" customFormat="1" ht="12" x14ac:dyDescent="0.2">
      <c r="A184" s="497"/>
      <c r="B184" s="498"/>
      <c r="C184" s="499">
        <v>111</v>
      </c>
      <c r="D184" s="500" t="s">
        <v>123</v>
      </c>
      <c r="E184" s="501">
        <v>625001</v>
      </c>
      <c r="F184" s="502" t="s">
        <v>118</v>
      </c>
      <c r="G184" s="502">
        <v>0</v>
      </c>
      <c r="H184" s="502">
        <v>0</v>
      </c>
      <c r="I184" s="502">
        <v>30</v>
      </c>
      <c r="J184" s="502">
        <v>30</v>
      </c>
      <c r="K184" s="503">
        <v>30</v>
      </c>
      <c r="L184" s="504">
        <f t="shared" si="26"/>
        <v>30.3</v>
      </c>
      <c r="M184" s="504">
        <f t="shared" si="27"/>
        <v>30.3</v>
      </c>
      <c r="N184" s="506" t="s">
        <v>416</v>
      </c>
    </row>
    <row r="185" spans="1:14" s="506" customFormat="1" ht="12" x14ac:dyDescent="0.2">
      <c r="A185" s="497"/>
      <c r="B185" s="498"/>
      <c r="C185" s="499">
        <v>111</v>
      </c>
      <c r="D185" s="500" t="s">
        <v>123</v>
      </c>
      <c r="E185" s="501">
        <v>625002</v>
      </c>
      <c r="F185" s="502" t="s">
        <v>109</v>
      </c>
      <c r="G185" s="502">
        <v>0</v>
      </c>
      <c r="H185" s="502">
        <v>0</v>
      </c>
      <c r="I185" s="502">
        <v>339</v>
      </c>
      <c r="J185" s="502">
        <v>339</v>
      </c>
      <c r="K185" s="503">
        <v>339</v>
      </c>
      <c r="L185" s="504">
        <f t="shared" si="26"/>
        <v>342.39</v>
      </c>
      <c r="M185" s="504">
        <f t="shared" si="27"/>
        <v>342.39</v>
      </c>
      <c r="N185" s="506" t="s">
        <v>416</v>
      </c>
    </row>
    <row r="186" spans="1:14" s="506" customFormat="1" ht="12" x14ac:dyDescent="0.2">
      <c r="A186" s="497"/>
      <c r="B186" s="498"/>
      <c r="C186" s="499">
        <v>111</v>
      </c>
      <c r="D186" s="500" t="s">
        <v>123</v>
      </c>
      <c r="E186" s="501">
        <v>625003</v>
      </c>
      <c r="F186" s="502" t="s">
        <v>110</v>
      </c>
      <c r="G186" s="502">
        <v>0</v>
      </c>
      <c r="H186" s="502">
        <v>0</v>
      </c>
      <c r="I186" s="502">
        <v>63</v>
      </c>
      <c r="J186" s="502">
        <v>63</v>
      </c>
      <c r="K186" s="503">
        <v>63</v>
      </c>
      <c r="L186" s="504">
        <f t="shared" si="26"/>
        <v>63.63</v>
      </c>
      <c r="M186" s="504">
        <f t="shared" si="27"/>
        <v>63.63</v>
      </c>
      <c r="N186" s="506" t="s">
        <v>416</v>
      </c>
    </row>
    <row r="187" spans="1:14" s="506" customFormat="1" ht="12" x14ac:dyDescent="0.2">
      <c r="A187" s="497"/>
      <c r="B187" s="498"/>
      <c r="C187" s="499">
        <v>111</v>
      </c>
      <c r="D187" s="500" t="s">
        <v>123</v>
      </c>
      <c r="E187" s="501">
        <v>625004</v>
      </c>
      <c r="F187" s="502" t="s">
        <v>119</v>
      </c>
      <c r="G187" s="502">
        <v>0</v>
      </c>
      <c r="H187" s="502">
        <v>0</v>
      </c>
      <c r="I187" s="502">
        <v>21</v>
      </c>
      <c r="J187" s="502">
        <v>21</v>
      </c>
      <c r="K187" s="503">
        <v>21</v>
      </c>
      <c r="L187" s="504">
        <f t="shared" si="26"/>
        <v>21.21</v>
      </c>
      <c r="M187" s="504">
        <f t="shared" si="27"/>
        <v>21.21</v>
      </c>
      <c r="N187" s="506" t="s">
        <v>416</v>
      </c>
    </row>
    <row r="188" spans="1:14" s="506" customFormat="1" ht="12" x14ac:dyDescent="0.2">
      <c r="A188" s="497"/>
      <c r="B188" s="498"/>
      <c r="C188" s="499">
        <v>111</v>
      </c>
      <c r="D188" s="500" t="s">
        <v>123</v>
      </c>
      <c r="E188" s="501">
        <v>625005</v>
      </c>
      <c r="F188" s="502" t="s">
        <v>125</v>
      </c>
      <c r="G188" s="502">
        <v>0</v>
      </c>
      <c r="H188" s="502">
        <v>0</v>
      </c>
      <c r="I188" s="502">
        <v>17</v>
      </c>
      <c r="J188" s="502">
        <v>17</v>
      </c>
      <c r="K188" s="503">
        <v>17</v>
      </c>
      <c r="L188" s="504">
        <f t="shared" si="26"/>
        <v>17.170000000000002</v>
      </c>
      <c r="M188" s="504">
        <f t="shared" si="27"/>
        <v>17.170000000000002</v>
      </c>
      <c r="N188" s="506" t="s">
        <v>416</v>
      </c>
    </row>
    <row r="189" spans="1:14" s="506" customFormat="1" ht="12" x14ac:dyDescent="0.2">
      <c r="A189" s="497"/>
      <c r="B189" s="498"/>
      <c r="C189" s="499">
        <v>111</v>
      </c>
      <c r="D189" s="500" t="s">
        <v>123</v>
      </c>
      <c r="E189" s="501">
        <v>625007</v>
      </c>
      <c r="F189" s="502" t="s">
        <v>126</v>
      </c>
      <c r="G189" s="502">
        <v>0</v>
      </c>
      <c r="H189" s="502">
        <v>0</v>
      </c>
      <c r="I189" s="502">
        <v>101</v>
      </c>
      <c r="J189" s="502">
        <v>101</v>
      </c>
      <c r="K189" s="503">
        <v>101</v>
      </c>
      <c r="L189" s="504">
        <f t="shared" si="26"/>
        <v>102.01</v>
      </c>
      <c r="M189" s="504">
        <f t="shared" si="27"/>
        <v>102.01</v>
      </c>
      <c r="N189" s="506" t="s">
        <v>416</v>
      </c>
    </row>
    <row r="190" spans="1:14" s="400" customFormat="1" x14ac:dyDescent="0.2">
      <c r="A190" s="416"/>
      <c r="B190" s="493" t="s">
        <v>417</v>
      </c>
      <c r="C190" s="531"/>
      <c r="D190" s="532"/>
      <c r="E190" s="533"/>
      <c r="F190" s="534"/>
      <c r="G190" s="535">
        <f t="shared" ref="G190:H190" si="28">SUM(G182:G189)</f>
        <v>0</v>
      </c>
      <c r="H190" s="535">
        <f t="shared" si="28"/>
        <v>0</v>
      </c>
      <c r="I190" s="535">
        <f>SUM(I182:I189)</f>
        <v>2898</v>
      </c>
      <c r="J190" s="535">
        <f>SUM(J182:J189)</f>
        <v>2898</v>
      </c>
      <c r="K190" s="536">
        <f>SUM(K182:K189)</f>
        <v>2898</v>
      </c>
      <c r="L190" s="536">
        <f>SUM(L182:L189)</f>
        <v>2926.9800000000005</v>
      </c>
      <c r="M190" s="536">
        <f>SUM(M182:M189)</f>
        <v>2926.9800000000005</v>
      </c>
      <c r="N190" s="430"/>
    </row>
    <row r="191" spans="1:14" s="400" customFormat="1" ht="17.25" customHeight="1" x14ac:dyDescent="0.2">
      <c r="A191" s="537" t="s">
        <v>145</v>
      </c>
      <c r="B191" s="538"/>
      <c r="C191" s="539"/>
      <c r="D191" s="540"/>
      <c r="E191" s="539"/>
      <c r="F191" s="541"/>
      <c r="G191" s="542">
        <f t="shared" ref="G191:J191" si="29">G89+G130+G154+G181+G190+G113+G132</f>
        <v>344517</v>
      </c>
      <c r="H191" s="542">
        <f t="shared" si="29"/>
        <v>351444</v>
      </c>
      <c r="I191" s="542">
        <f t="shared" si="29"/>
        <v>400369</v>
      </c>
      <c r="J191" s="542">
        <f t="shared" si="29"/>
        <v>400369</v>
      </c>
      <c r="K191" s="542">
        <f>K89+K130+K154+K181+K190+K113+K132</f>
        <v>415773</v>
      </c>
      <c r="L191" s="542">
        <f t="shared" ref="L191:M191" si="30">L89+L130+L154+L181+L190+L113+L132</f>
        <v>419702.95999999996</v>
      </c>
      <c r="M191" s="542">
        <f t="shared" si="30"/>
        <v>419702.95999999996</v>
      </c>
    </row>
    <row r="192" spans="1:14" s="400" customFormat="1" x14ac:dyDescent="0.2">
      <c r="C192" s="437"/>
      <c r="D192" s="438"/>
      <c r="E192" s="437"/>
    </row>
    <row r="193" spans="1:13" s="400" customFormat="1" x14ac:dyDescent="0.2">
      <c r="A193" s="581" t="s">
        <v>574</v>
      </c>
      <c r="B193" s="581"/>
      <c r="C193" s="499">
        <v>41</v>
      </c>
      <c r="D193" s="500"/>
      <c r="E193" s="501">
        <v>223001</v>
      </c>
      <c r="F193" s="502" t="s">
        <v>562</v>
      </c>
      <c r="G193" s="502">
        <v>0</v>
      </c>
      <c r="H193" s="502">
        <v>24</v>
      </c>
      <c r="I193" s="502">
        <v>24</v>
      </c>
      <c r="J193" s="502">
        <v>24</v>
      </c>
      <c r="K193" s="503">
        <v>24</v>
      </c>
      <c r="L193" s="504">
        <f t="shared" ref="L193:L201" si="31">K193*1.01</f>
        <v>24.240000000000002</v>
      </c>
      <c r="M193" s="504">
        <f t="shared" ref="M193:M201" si="32">L193</f>
        <v>24.240000000000002</v>
      </c>
    </row>
    <row r="194" spans="1:13" s="400" customFormat="1" x14ac:dyDescent="0.2">
      <c r="A194" s="581"/>
      <c r="B194" s="581"/>
      <c r="C194" s="499">
        <v>41</v>
      </c>
      <c r="D194" s="500"/>
      <c r="E194" s="501">
        <v>223002</v>
      </c>
      <c r="F194" s="502" t="s">
        <v>563</v>
      </c>
      <c r="G194" s="502">
        <v>720</v>
      </c>
      <c r="H194" s="502">
        <v>732</v>
      </c>
      <c r="I194" s="502">
        <v>900</v>
      </c>
      <c r="J194" s="502">
        <v>900</v>
      </c>
      <c r="K194" s="503">
        <v>900</v>
      </c>
      <c r="L194" s="504">
        <f t="shared" si="31"/>
        <v>909</v>
      </c>
      <c r="M194" s="504">
        <f t="shared" si="32"/>
        <v>909</v>
      </c>
    </row>
    <row r="195" spans="1:13" s="400" customFormat="1" x14ac:dyDescent="0.2">
      <c r="A195" s="581"/>
      <c r="B195" s="581"/>
      <c r="C195" s="499">
        <v>41</v>
      </c>
      <c r="D195" s="500"/>
      <c r="E195" s="501">
        <v>223002</v>
      </c>
      <c r="F195" s="502" t="s">
        <v>564</v>
      </c>
      <c r="G195" s="502">
        <v>1550</v>
      </c>
      <c r="H195" s="502">
        <v>1460</v>
      </c>
      <c r="I195" s="502">
        <v>1225</v>
      </c>
      <c r="J195" s="502">
        <v>1225</v>
      </c>
      <c r="K195" s="503">
        <v>1400</v>
      </c>
      <c r="L195" s="504">
        <f t="shared" si="31"/>
        <v>1414</v>
      </c>
      <c r="M195" s="504">
        <f t="shared" si="32"/>
        <v>1414</v>
      </c>
    </row>
    <row r="196" spans="1:13" s="400" customFormat="1" x14ac:dyDescent="0.2">
      <c r="A196" s="581"/>
      <c r="B196" s="581"/>
      <c r="C196" s="499">
        <v>41</v>
      </c>
      <c r="D196" s="500"/>
      <c r="E196" s="501">
        <v>223003</v>
      </c>
      <c r="F196" s="502" t="s">
        <v>565</v>
      </c>
      <c r="G196" s="502">
        <v>400</v>
      </c>
      <c r="H196" s="502">
        <v>1536</v>
      </c>
      <c r="I196" s="502">
        <v>7600</v>
      </c>
      <c r="J196" s="502">
        <v>7600</v>
      </c>
      <c r="K196" s="503">
        <v>8000</v>
      </c>
      <c r="L196" s="504">
        <f t="shared" si="31"/>
        <v>8080</v>
      </c>
      <c r="M196" s="504">
        <f t="shared" si="32"/>
        <v>8080</v>
      </c>
    </row>
    <row r="197" spans="1:13" s="400" customFormat="1" x14ac:dyDescent="0.2">
      <c r="A197" s="581"/>
      <c r="B197" s="581"/>
      <c r="C197" s="499">
        <v>41</v>
      </c>
      <c r="D197" s="500"/>
      <c r="E197" s="501">
        <v>292017</v>
      </c>
      <c r="F197" s="502" t="s">
        <v>566</v>
      </c>
      <c r="G197" s="502">
        <v>468</v>
      </c>
      <c r="H197" s="502">
        <v>0</v>
      </c>
      <c r="I197" s="502">
        <v>0</v>
      </c>
      <c r="J197" s="502">
        <v>0</v>
      </c>
      <c r="K197" s="503"/>
      <c r="L197" s="504">
        <f t="shared" si="31"/>
        <v>0</v>
      </c>
      <c r="M197" s="504">
        <f t="shared" si="32"/>
        <v>0</v>
      </c>
    </row>
    <row r="198" spans="1:13" s="400" customFormat="1" x14ac:dyDescent="0.2">
      <c r="A198" s="581"/>
      <c r="B198" s="581"/>
      <c r="C198" s="499">
        <v>41</v>
      </c>
      <c r="D198" s="500"/>
      <c r="E198" s="501">
        <v>292019</v>
      </c>
      <c r="F198" s="502" t="s">
        <v>567</v>
      </c>
      <c r="G198" s="502"/>
      <c r="H198" s="502">
        <v>40</v>
      </c>
      <c r="I198" s="502"/>
      <c r="J198" s="502"/>
      <c r="K198" s="503"/>
      <c r="L198" s="504">
        <f t="shared" si="31"/>
        <v>0</v>
      </c>
      <c r="M198" s="504">
        <f t="shared" si="32"/>
        <v>0</v>
      </c>
    </row>
    <row r="199" spans="1:13" s="400" customFormat="1" x14ac:dyDescent="0.2">
      <c r="A199" s="581"/>
      <c r="B199" s="581"/>
      <c r="C199" s="499">
        <v>41</v>
      </c>
      <c r="D199" s="500"/>
      <c r="E199" s="501">
        <v>311</v>
      </c>
      <c r="F199" s="502" t="s">
        <v>568</v>
      </c>
      <c r="G199" s="502">
        <v>1065</v>
      </c>
      <c r="H199" s="502">
        <v>6041</v>
      </c>
      <c r="I199" s="502">
        <v>0</v>
      </c>
      <c r="J199" s="502">
        <v>0</v>
      </c>
      <c r="K199" s="503">
        <v>1450</v>
      </c>
      <c r="L199" s="504">
        <f t="shared" si="31"/>
        <v>1464.5</v>
      </c>
      <c r="M199" s="504">
        <f t="shared" si="32"/>
        <v>1464.5</v>
      </c>
    </row>
    <row r="200" spans="1:13" s="400" customFormat="1" ht="13.5" customHeight="1" x14ac:dyDescent="0.2">
      <c r="A200" s="581"/>
      <c r="B200" s="581"/>
      <c r="C200" s="499">
        <v>71</v>
      </c>
      <c r="D200" s="500"/>
      <c r="E200" s="501">
        <v>311</v>
      </c>
      <c r="F200" s="502" t="s">
        <v>569</v>
      </c>
      <c r="G200" s="502">
        <v>149</v>
      </c>
      <c r="H200" s="502">
        <v>1492</v>
      </c>
      <c r="I200" s="502">
        <v>1443</v>
      </c>
      <c r="J200" s="502">
        <v>1443</v>
      </c>
      <c r="K200" s="503"/>
      <c r="L200" s="504">
        <f t="shared" si="31"/>
        <v>0</v>
      </c>
      <c r="M200" s="504">
        <f t="shared" si="32"/>
        <v>0</v>
      </c>
    </row>
    <row r="201" spans="1:13" s="400" customFormat="1" ht="13.5" customHeight="1" x14ac:dyDescent="0.2">
      <c r="A201" s="581"/>
      <c r="B201" s="581"/>
      <c r="C201" s="499"/>
      <c r="D201" s="500"/>
      <c r="E201" s="501">
        <v>312001</v>
      </c>
      <c r="F201" s="502" t="s">
        <v>570</v>
      </c>
      <c r="G201" s="502"/>
      <c r="H201" s="502">
        <v>591</v>
      </c>
      <c r="I201" s="502">
        <v>0</v>
      </c>
      <c r="J201" s="502">
        <v>0</v>
      </c>
      <c r="K201" s="503">
        <v>440</v>
      </c>
      <c r="L201" s="504">
        <f t="shared" si="31"/>
        <v>444.4</v>
      </c>
      <c r="M201" s="504">
        <f t="shared" si="32"/>
        <v>444.4</v>
      </c>
    </row>
    <row r="202" spans="1:13" s="400" customFormat="1" ht="17.25" customHeight="1" x14ac:dyDescent="0.2">
      <c r="A202" s="581"/>
      <c r="B202" s="581"/>
      <c r="C202" s="499"/>
      <c r="D202" s="500"/>
      <c r="E202" s="501"/>
      <c r="F202" s="502"/>
      <c r="G202" s="543">
        <f>SUM(G193:G200)</f>
        <v>4352</v>
      </c>
      <c r="H202" s="543">
        <f>SUM(H193:H201)</f>
        <v>11916</v>
      </c>
      <c r="I202" s="543">
        <f>SUM(I193:I201)</f>
        <v>11192</v>
      </c>
      <c r="J202" s="543">
        <f>SUM(J193:J201)</f>
        <v>11192</v>
      </c>
      <c r="K202" s="544">
        <f>SUM(K193:K201)</f>
        <v>12214</v>
      </c>
      <c r="L202" s="544">
        <f>SUM(L193:L200)</f>
        <v>11891.74</v>
      </c>
      <c r="M202" s="544">
        <f>SUM(M193:M200)</f>
        <v>11891.74</v>
      </c>
    </row>
    <row r="203" spans="1:13" s="400" customFormat="1" ht="50.25" customHeight="1" x14ac:dyDescent="0.2">
      <c r="A203" s="545"/>
      <c r="B203" s="546"/>
      <c r="C203" s="547"/>
      <c r="D203" s="548"/>
      <c r="E203" s="547"/>
      <c r="F203" s="546"/>
      <c r="G203" s="546"/>
      <c r="H203" s="546"/>
      <c r="I203" s="546"/>
      <c r="J203" s="546"/>
      <c r="K203" s="549"/>
      <c r="L203" s="549"/>
      <c r="M203" s="549"/>
    </row>
    <row r="204" spans="1:13" s="400" customFormat="1" ht="13.5" hidden="1" thickBot="1" x14ac:dyDescent="0.25">
      <c r="C204" s="437"/>
      <c r="D204" s="438"/>
      <c r="E204" s="550"/>
      <c r="F204" s="551" t="s">
        <v>335</v>
      </c>
      <c r="G204" s="552"/>
      <c r="H204" s="552"/>
      <c r="I204" s="552"/>
      <c r="J204" s="552"/>
      <c r="K204" s="553"/>
      <c r="L204" s="554" t="s">
        <v>336</v>
      </c>
      <c r="M204" s="555" t="s">
        <v>338</v>
      </c>
    </row>
    <row r="205" spans="1:13" s="400" customFormat="1" ht="15" hidden="1" x14ac:dyDescent="0.2">
      <c r="C205" s="556"/>
      <c r="D205" s="438"/>
      <c r="E205" s="557" t="s">
        <v>304</v>
      </c>
      <c r="F205" s="558">
        <v>319677</v>
      </c>
      <c r="G205" s="559"/>
      <c r="H205" s="559"/>
      <c r="I205" s="559"/>
      <c r="J205" s="559"/>
      <c r="K205" s="560"/>
      <c r="L205" s="561">
        <f>K89+K113+K190+K132</f>
        <v>319677</v>
      </c>
      <c r="M205" s="562">
        <f>F205-L205</f>
        <v>0</v>
      </c>
    </row>
    <row r="206" spans="1:13" s="400" customFormat="1" ht="15" hidden="1" x14ac:dyDescent="0.2">
      <c r="C206" s="556"/>
      <c r="D206" s="438"/>
      <c r="E206" s="557" t="s">
        <v>157</v>
      </c>
      <c r="F206" s="563">
        <f>K202</f>
        <v>12214</v>
      </c>
      <c r="G206" s="564"/>
      <c r="H206" s="564"/>
      <c r="I206" s="564"/>
      <c r="J206" s="565"/>
      <c r="K206" s="566">
        <f>F207+F206</f>
        <v>96096</v>
      </c>
      <c r="L206" s="567">
        <f>K181+K154+K130</f>
        <v>96096</v>
      </c>
      <c r="M206" s="568">
        <f>K206-L206</f>
        <v>0</v>
      </c>
    </row>
    <row r="207" spans="1:13" s="400" customFormat="1" ht="13.5" hidden="1" thickBot="1" x14ac:dyDescent="0.25">
      <c r="C207" s="437"/>
      <c r="D207" s="438"/>
      <c r="E207" s="557" t="s">
        <v>158</v>
      </c>
      <c r="F207" s="558">
        <v>83882</v>
      </c>
      <c r="G207" s="559"/>
      <c r="H207" s="559"/>
      <c r="I207" s="559"/>
      <c r="J207" s="560"/>
      <c r="K207" s="566"/>
      <c r="L207" s="569"/>
      <c r="M207" s="570"/>
    </row>
    <row r="208" spans="1:13" s="400" customFormat="1" ht="13.5" hidden="1" thickBot="1" x14ac:dyDescent="0.25">
      <c r="C208" s="437"/>
      <c r="D208" s="438"/>
      <c r="E208" s="571" t="s">
        <v>337</v>
      </c>
      <c r="F208" s="572">
        <f>SUM(F205:F207)</f>
        <v>415773</v>
      </c>
      <c r="G208" s="573"/>
      <c r="H208" s="573"/>
      <c r="I208" s="573"/>
      <c r="J208" s="573"/>
      <c r="K208" s="574"/>
      <c r="L208" s="575">
        <f>L206+L205</f>
        <v>415773</v>
      </c>
    </row>
    <row r="209" spans="3:12" s="400" customFormat="1" ht="18.75" hidden="1" thickBot="1" x14ac:dyDescent="0.3">
      <c r="C209" s="437"/>
      <c r="D209" s="438"/>
      <c r="E209" s="576" t="s">
        <v>338</v>
      </c>
      <c r="F209" s="577">
        <f>M206+M205</f>
        <v>0</v>
      </c>
      <c r="G209" s="578"/>
      <c r="H209" s="578"/>
      <c r="I209" s="578"/>
      <c r="J209" s="578"/>
      <c r="K209" s="578"/>
      <c r="L209" s="579"/>
    </row>
    <row r="210" spans="3:12" s="400" customFormat="1" hidden="1" x14ac:dyDescent="0.2">
      <c r="C210" s="437"/>
      <c r="D210" s="438"/>
      <c r="E210" s="437"/>
    </row>
    <row r="211" spans="3:12" s="400" customFormat="1" hidden="1" x14ac:dyDescent="0.2">
      <c r="C211" s="437"/>
      <c r="D211" s="438"/>
      <c r="E211" s="437"/>
    </row>
    <row r="212" spans="3:12" s="400" customFormat="1" hidden="1" x14ac:dyDescent="0.2">
      <c r="C212" s="437"/>
      <c r="D212" s="438"/>
      <c r="E212" s="437"/>
    </row>
  </sheetData>
  <mergeCells count="22">
    <mergeCell ref="F114:M114"/>
    <mergeCell ref="F208:K208"/>
    <mergeCell ref="F209:L209"/>
    <mergeCell ref="F206:J206"/>
    <mergeCell ref="F207:J207"/>
    <mergeCell ref="A193:B202"/>
    <mergeCell ref="F204:K204"/>
    <mergeCell ref="F205:K205"/>
    <mergeCell ref="K206:K207"/>
    <mergeCell ref="L206:L207"/>
    <mergeCell ref="M206:M207"/>
    <mergeCell ref="A130:F130"/>
    <mergeCell ref="B131:M131"/>
    <mergeCell ref="A154:F154"/>
    <mergeCell ref="B155:M155"/>
    <mergeCell ref="A181:F181"/>
    <mergeCell ref="B90:M90"/>
    <mergeCell ref="A1:M1"/>
    <mergeCell ref="A2:F2"/>
    <mergeCell ref="A4:M4"/>
    <mergeCell ref="B5:M5"/>
    <mergeCell ref="A89:F89"/>
  </mergeCells>
  <pageMargins left="0.31496062992125984" right="0" top="0.15748031496062992" bottom="0.15748031496062992" header="0.31496062992125984" footer="0.31496062992125984"/>
  <pageSetup paperSize="9" scale="59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"/>
  <sheetViews>
    <sheetView workbookViewId="0">
      <selection activeCell="K23" sqref="K23"/>
    </sheetView>
  </sheetViews>
  <sheetFormatPr defaultRowHeight="12.75" outlineLevelRow="1" x14ac:dyDescent="0.2"/>
  <cols>
    <col min="1" max="1" width="6.140625" customWidth="1"/>
    <col min="2" max="2" width="5.85546875" customWidth="1"/>
    <col min="4" max="4" width="16.140625" customWidth="1"/>
    <col min="5" max="5" width="22.140625" customWidth="1"/>
    <col min="6" max="12" width="15.42578125" customWidth="1"/>
  </cols>
  <sheetData>
    <row r="2" spans="1:12" ht="21.75" customHeight="1" x14ac:dyDescent="0.25">
      <c r="A2" s="39"/>
      <c r="C2" s="20" t="s">
        <v>79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80</v>
      </c>
      <c r="C6" s="374"/>
      <c r="D6" s="374"/>
      <c r="E6" s="374"/>
      <c r="F6" s="34">
        <f>SUM(F7:F11)</f>
        <v>13178</v>
      </c>
      <c r="G6" s="34">
        <f t="shared" ref="G6:L6" si="0">SUM(G7:G11)</f>
        <v>11717</v>
      </c>
      <c r="H6" s="34">
        <f t="shared" si="0"/>
        <v>14571</v>
      </c>
      <c r="I6" s="34">
        <f t="shared" si="0"/>
        <v>14656</v>
      </c>
      <c r="J6" s="34">
        <f t="shared" si="0"/>
        <v>14656</v>
      </c>
      <c r="K6" s="34">
        <f t="shared" si="0"/>
        <v>14801.71</v>
      </c>
      <c r="L6" s="34">
        <f t="shared" si="0"/>
        <v>14801.71</v>
      </c>
    </row>
    <row r="7" spans="1:12" ht="14.1" customHeight="1" x14ac:dyDescent="0.2">
      <c r="A7" s="22"/>
      <c r="B7" s="117"/>
      <c r="C7" s="25" t="s">
        <v>51</v>
      </c>
      <c r="D7" s="129" t="s">
        <v>220</v>
      </c>
      <c r="E7" s="27" t="s">
        <v>516</v>
      </c>
      <c r="F7" s="28">
        <v>13178</v>
      </c>
      <c r="G7" s="28">
        <v>0</v>
      </c>
      <c r="H7" s="28">
        <v>0</v>
      </c>
      <c r="I7" s="28">
        <v>0</v>
      </c>
      <c r="J7" s="28">
        <f>H7*1.04</f>
        <v>0</v>
      </c>
      <c r="K7" s="29">
        <f>J7*1.01</f>
        <v>0</v>
      </c>
      <c r="L7" s="29">
        <f>K7</f>
        <v>0</v>
      </c>
    </row>
    <row r="8" spans="1:12" s="17" customFormat="1" ht="12" customHeight="1" outlineLevel="1" x14ac:dyDescent="0.2">
      <c r="A8" s="24">
        <f>A6+1</f>
        <v>2</v>
      </c>
      <c r="B8" s="25"/>
      <c r="C8" s="25" t="s">
        <v>51</v>
      </c>
      <c r="D8" s="129" t="s">
        <v>220</v>
      </c>
      <c r="E8" s="27" t="s">
        <v>222</v>
      </c>
      <c r="F8" s="28">
        <v>0</v>
      </c>
      <c r="G8" s="28">
        <v>5633</v>
      </c>
      <c r="H8" s="28">
        <v>5650</v>
      </c>
      <c r="I8" s="28">
        <v>5650</v>
      </c>
      <c r="J8" s="28">
        <v>5650</v>
      </c>
      <c r="K8" s="29">
        <f>J8*1.01</f>
        <v>5706.5</v>
      </c>
      <c r="L8" s="29">
        <f>K8</f>
        <v>5706.5</v>
      </c>
    </row>
    <row r="9" spans="1:12" s="17" customFormat="1" ht="12" customHeight="1" outlineLevel="1" x14ac:dyDescent="0.2">
      <c r="A9" s="24">
        <v>3</v>
      </c>
      <c r="B9" s="25"/>
      <c r="C9" s="25" t="s">
        <v>51</v>
      </c>
      <c r="D9" s="129" t="s">
        <v>220</v>
      </c>
      <c r="E9" s="27" t="s">
        <v>489</v>
      </c>
      <c r="F9" s="28">
        <v>0</v>
      </c>
      <c r="G9" s="28">
        <v>0</v>
      </c>
      <c r="H9" s="28">
        <v>0</v>
      </c>
      <c r="I9" s="28">
        <v>85</v>
      </c>
      <c r="J9" s="28">
        <v>85</v>
      </c>
      <c r="K9" s="29">
        <v>85</v>
      </c>
      <c r="L9" s="29">
        <v>85</v>
      </c>
    </row>
    <row r="10" spans="1:12" s="17" customFormat="1" ht="12" customHeight="1" outlineLevel="1" x14ac:dyDescent="0.2">
      <c r="A10" s="24">
        <v>4</v>
      </c>
      <c r="B10" s="25"/>
      <c r="C10" s="25" t="s">
        <v>51</v>
      </c>
      <c r="D10" s="129" t="s">
        <v>221</v>
      </c>
      <c r="E10" s="27" t="s">
        <v>223</v>
      </c>
      <c r="F10" s="28">
        <v>0</v>
      </c>
      <c r="G10" s="28">
        <v>5253</v>
      </c>
      <c r="H10" s="28">
        <v>7300</v>
      </c>
      <c r="I10" s="28">
        <v>7300</v>
      </c>
      <c r="J10" s="28">
        <v>7300</v>
      </c>
      <c r="K10" s="29">
        <f>J10*1.01</f>
        <v>7373</v>
      </c>
      <c r="L10" s="29">
        <f>K10</f>
        <v>7373</v>
      </c>
    </row>
    <row r="11" spans="1:12" s="17" customFormat="1" ht="12" customHeight="1" outlineLevel="1" x14ac:dyDescent="0.2">
      <c r="A11" s="24">
        <v>5</v>
      </c>
      <c r="B11" s="25"/>
      <c r="C11" s="25" t="s">
        <v>51</v>
      </c>
      <c r="D11" s="129" t="s">
        <v>224</v>
      </c>
      <c r="E11" s="27" t="s">
        <v>225</v>
      </c>
      <c r="F11" s="28">
        <v>0</v>
      </c>
      <c r="G11" s="28">
        <v>831</v>
      </c>
      <c r="H11" s="28">
        <v>1621</v>
      </c>
      <c r="I11" s="28">
        <v>1621</v>
      </c>
      <c r="J11" s="28">
        <v>1621</v>
      </c>
      <c r="K11" s="29">
        <f>J11*1.01</f>
        <v>1637.21</v>
      </c>
      <c r="L11" s="29">
        <f>K11</f>
        <v>1637.21</v>
      </c>
    </row>
    <row r="12" spans="1:12" s="17" customFormat="1" ht="12" customHeight="1" outlineLevel="1" x14ac:dyDescent="0.2">
      <c r="A12" s="49"/>
      <c r="B12" s="50"/>
      <c r="C12" s="50"/>
      <c r="D12" s="191"/>
      <c r="E12" s="18"/>
      <c r="F12" s="52"/>
      <c r="G12" s="52"/>
      <c r="H12" s="52"/>
      <c r="I12" s="52"/>
      <c r="J12" s="52"/>
      <c r="K12" s="52"/>
      <c r="L12" s="52"/>
    </row>
    <row r="14" spans="1:12" ht="14.25" x14ac:dyDescent="0.2">
      <c r="C14" s="373" t="s">
        <v>81</v>
      </c>
      <c r="D14" s="373"/>
      <c r="E14" s="373"/>
      <c r="F14" s="36">
        <f t="shared" ref="F14:L14" si="1">F6</f>
        <v>13178</v>
      </c>
      <c r="G14" s="36">
        <f t="shared" si="1"/>
        <v>11717</v>
      </c>
      <c r="H14" s="36">
        <f t="shared" si="1"/>
        <v>14571</v>
      </c>
      <c r="I14" s="36">
        <f t="shared" si="1"/>
        <v>14656</v>
      </c>
      <c r="J14" s="36">
        <f t="shared" si="1"/>
        <v>14656</v>
      </c>
      <c r="K14" s="36">
        <f t="shared" si="1"/>
        <v>14801.71</v>
      </c>
      <c r="L14" s="36">
        <f t="shared" si="1"/>
        <v>14801.71</v>
      </c>
    </row>
  </sheetData>
  <mergeCells count="7">
    <mergeCell ref="C14:E14"/>
    <mergeCell ref="E4:E5"/>
    <mergeCell ref="B6:E6"/>
    <mergeCell ref="A4:A5"/>
    <mergeCell ref="B4:B5"/>
    <mergeCell ref="C4:C5"/>
    <mergeCell ref="D4:D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"/>
  <sheetViews>
    <sheetView workbookViewId="0">
      <selection activeCell="J9" sqref="J9"/>
    </sheetView>
  </sheetViews>
  <sheetFormatPr defaultRowHeight="12.75" outlineLevelRow="1" x14ac:dyDescent="0.2"/>
  <cols>
    <col min="1" max="1" width="4.85546875" customWidth="1"/>
    <col min="2" max="2" width="6.5703125" customWidth="1"/>
    <col min="4" max="4" width="11.5703125" customWidth="1"/>
    <col min="5" max="5" width="29.140625" customWidth="1"/>
    <col min="6" max="12" width="15.42578125" customWidth="1"/>
  </cols>
  <sheetData>
    <row r="2" spans="1:12" ht="21.75" customHeight="1" x14ac:dyDescent="0.25">
      <c r="A2" s="39"/>
      <c r="C2" s="128" t="s">
        <v>228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226</v>
      </c>
      <c r="C6" s="374"/>
      <c r="D6" s="374"/>
      <c r="E6" s="374"/>
      <c r="F6" s="34">
        <f t="shared" ref="F6:I6" si="0">SUM(F7:F8)</f>
        <v>829</v>
      </c>
      <c r="G6" s="34">
        <f t="shared" si="0"/>
        <v>770</v>
      </c>
      <c r="H6" s="34">
        <f t="shared" si="0"/>
        <v>770</v>
      </c>
      <c r="I6" s="34">
        <f t="shared" si="0"/>
        <v>770</v>
      </c>
      <c r="J6" s="34">
        <f>SUM(J7:J8)</f>
        <v>770</v>
      </c>
      <c r="K6" s="34">
        <f t="shared" ref="K6:L6" si="1">SUM(K7:K8)</f>
        <v>777.27</v>
      </c>
      <c r="L6" s="34">
        <f t="shared" si="1"/>
        <v>777.27</v>
      </c>
    </row>
    <row r="7" spans="1:12" ht="14.1" customHeight="1" x14ac:dyDescent="0.2">
      <c r="A7" s="22">
        <v>2</v>
      </c>
      <c r="B7" s="25"/>
      <c r="C7" s="25" t="s">
        <v>229</v>
      </c>
      <c r="D7" s="26">
        <v>644002</v>
      </c>
      <c r="E7" s="27" t="s">
        <v>474</v>
      </c>
      <c r="F7" s="28">
        <v>43</v>
      </c>
      <c r="G7" s="28">
        <v>0</v>
      </c>
      <c r="H7" s="28">
        <v>0</v>
      </c>
      <c r="I7" s="28">
        <v>43</v>
      </c>
      <c r="J7" s="28">
        <v>43</v>
      </c>
      <c r="K7" s="28">
        <v>43</v>
      </c>
      <c r="L7" s="28">
        <v>43</v>
      </c>
    </row>
    <row r="8" spans="1:12" s="17" customFormat="1" ht="14.1" customHeight="1" outlineLevel="1" x14ac:dyDescent="0.2">
      <c r="A8" s="24">
        <v>3</v>
      </c>
      <c r="B8" s="25"/>
      <c r="C8" s="25" t="s">
        <v>229</v>
      </c>
      <c r="D8" s="26">
        <v>644002</v>
      </c>
      <c r="E8" s="27" t="s">
        <v>475</v>
      </c>
      <c r="F8" s="28">
        <v>786</v>
      </c>
      <c r="G8" s="28">
        <v>770</v>
      </c>
      <c r="H8" s="28">
        <v>770</v>
      </c>
      <c r="I8" s="28">
        <v>727</v>
      </c>
      <c r="J8" s="28">
        <v>727</v>
      </c>
      <c r="K8" s="29">
        <f>J8*1.01</f>
        <v>734.27</v>
      </c>
      <c r="L8" s="29">
        <f>K8</f>
        <v>734.27</v>
      </c>
    </row>
    <row r="9" spans="1:12" s="17" customFormat="1" ht="14.1" customHeight="1" outlineLevel="1" x14ac:dyDescent="0.2">
      <c r="A9" s="49"/>
      <c r="B9" s="50"/>
      <c r="C9" s="50"/>
      <c r="D9" s="51"/>
      <c r="E9" s="18"/>
      <c r="F9" s="52"/>
      <c r="G9" s="52"/>
      <c r="H9" s="52"/>
      <c r="I9" s="52"/>
      <c r="J9" s="52"/>
      <c r="K9" s="52"/>
      <c r="L9" s="52"/>
    </row>
    <row r="11" spans="1:12" ht="14.25" x14ac:dyDescent="0.2">
      <c r="C11" s="373" t="s">
        <v>82</v>
      </c>
      <c r="D11" s="373"/>
      <c r="E11" s="373"/>
      <c r="F11" s="36">
        <f t="shared" ref="F11:L11" si="2">F6</f>
        <v>829</v>
      </c>
      <c r="G11" s="36">
        <f t="shared" si="2"/>
        <v>770</v>
      </c>
      <c r="H11" s="36">
        <f t="shared" si="2"/>
        <v>770</v>
      </c>
      <c r="I11" s="36">
        <f t="shared" si="2"/>
        <v>770</v>
      </c>
      <c r="J11" s="36">
        <f t="shared" si="2"/>
        <v>770</v>
      </c>
      <c r="K11" s="36">
        <f t="shared" si="2"/>
        <v>777.27</v>
      </c>
      <c r="L11" s="36">
        <f t="shared" si="2"/>
        <v>777.27</v>
      </c>
    </row>
    <row r="15" spans="1:12" x14ac:dyDescent="0.2">
      <c r="J15" s="35"/>
    </row>
  </sheetData>
  <mergeCells count="7">
    <mergeCell ref="A4:A5"/>
    <mergeCell ref="B4:B5"/>
    <mergeCell ref="C4:C5"/>
    <mergeCell ref="D4:D5"/>
    <mergeCell ref="C11:E11"/>
    <mergeCell ref="E4:E5"/>
    <mergeCell ref="B6:E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workbookViewId="0">
      <selection activeCell="K13" sqref="K13"/>
    </sheetView>
  </sheetViews>
  <sheetFormatPr defaultRowHeight="12.75" x14ac:dyDescent="0.2"/>
  <cols>
    <col min="1" max="1" width="4.85546875" customWidth="1"/>
    <col min="2" max="2" width="6.5703125" customWidth="1"/>
    <col min="4" max="4" width="11.5703125" customWidth="1"/>
    <col min="5" max="5" width="29.140625" customWidth="1"/>
    <col min="6" max="12" width="15.42578125" customWidth="1"/>
  </cols>
  <sheetData>
    <row r="2" spans="1:12" ht="15.75" x14ac:dyDescent="0.25">
      <c r="A2" s="39"/>
      <c r="C2" s="128" t="s">
        <v>230</v>
      </c>
    </row>
    <row r="3" spans="1:12" ht="15.75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3.9" customHeight="1" x14ac:dyDescent="0.2">
      <c r="A6" s="22">
        <v>1</v>
      </c>
      <c r="B6" s="374" t="s">
        <v>232</v>
      </c>
      <c r="C6" s="374"/>
      <c r="D6" s="374"/>
      <c r="E6" s="374"/>
      <c r="F6" s="34">
        <f t="shared" ref="F6:L6" si="0">SUM(F7:F14)</f>
        <v>0</v>
      </c>
      <c r="G6" s="34">
        <f t="shared" si="0"/>
        <v>649</v>
      </c>
      <c r="H6" s="34">
        <f t="shared" si="0"/>
        <v>3761</v>
      </c>
      <c r="I6" s="34">
        <f t="shared" si="0"/>
        <v>4111</v>
      </c>
      <c r="J6" s="34">
        <f t="shared" si="0"/>
        <v>4111</v>
      </c>
      <c r="K6" s="34">
        <f t="shared" si="0"/>
        <v>1600.85</v>
      </c>
      <c r="L6" s="34">
        <f t="shared" si="0"/>
        <v>1600.85</v>
      </c>
    </row>
    <row r="7" spans="1:12" ht="13.15" customHeight="1" x14ac:dyDescent="0.2">
      <c r="A7" s="24">
        <f>A6+1</f>
        <v>2</v>
      </c>
      <c r="B7" s="25"/>
      <c r="C7" s="25" t="s">
        <v>231</v>
      </c>
      <c r="D7" s="26">
        <v>621</v>
      </c>
      <c r="E7" s="27" t="s">
        <v>98</v>
      </c>
      <c r="F7" s="28">
        <v>0</v>
      </c>
      <c r="G7" s="28">
        <v>0</v>
      </c>
      <c r="H7" s="28">
        <v>110</v>
      </c>
      <c r="I7" s="28">
        <v>110</v>
      </c>
      <c r="J7" s="28">
        <v>110</v>
      </c>
      <c r="K7" s="29">
        <f t="shared" ref="K7:K8" si="1">J7*1.01</f>
        <v>111.1</v>
      </c>
      <c r="L7" s="29">
        <f t="shared" ref="L7:L8" si="2">K7</f>
        <v>111.1</v>
      </c>
    </row>
    <row r="8" spans="1:12" ht="13.15" customHeight="1" x14ac:dyDescent="0.2">
      <c r="A8" s="24">
        <f>A7+1</f>
        <v>3</v>
      </c>
      <c r="B8" s="25"/>
      <c r="C8" s="25" t="s">
        <v>231</v>
      </c>
      <c r="D8" s="26">
        <v>625002</v>
      </c>
      <c r="E8" s="27" t="s">
        <v>233</v>
      </c>
      <c r="F8" s="28">
        <v>0</v>
      </c>
      <c r="G8" s="28">
        <v>0</v>
      </c>
      <c r="H8" s="28">
        <v>33</v>
      </c>
      <c r="I8" s="28">
        <v>133</v>
      </c>
      <c r="J8" s="28">
        <v>133</v>
      </c>
      <c r="K8" s="29">
        <f t="shared" si="1"/>
        <v>134.33000000000001</v>
      </c>
      <c r="L8" s="29">
        <f t="shared" si="2"/>
        <v>134.33000000000001</v>
      </c>
    </row>
    <row r="9" spans="1:12" ht="13.15" customHeight="1" x14ac:dyDescent="0.2">
      <c r="A9" s="24">
        <f t="shared" ref="A9:A14" si="3">A8+1</f>
        <v>4</v>
      </c>
      <c r="B9" s="25"/>
      <c r="C9" s="25" t="s">
        <v>231</v>
      </c>
      <c r="D9" s="26">
        <v>625002</v>
      </c>
      <c r="E9" s="27" t="s">
        <v>26</v>
      </c>
      <c r="F9" s="28">
        <v>0</v>
      </c>
      <c r="G9" s="28">
        <v>0</v>
      </c>
      <c r="H9" s="28">
        <v>30</v>
      </c>
      <c r="I9" s="28">
        <v>30</v>
      </c>
      <c r="J9" s="28">
        <v>30</v>
      </c>
      <c r="K9" s="29">
        <f t="shared" ref="K9:K14" si="4">J9*1.01</f>
        <v>30.3</v>
      </c>
      <c r="L9" s="29">
        <f t="shared" ref="L9:L14" si="5">K9</f>
        <v>30.3</v>
      </c>
    </row>
    <row r="10" spans="1:12" ht="13.15" customHeight="1" x14ac:dyDescent="0.2">
      <c r="A10" s="24">
        <f t="shared" si="3"/>
        <v>5</v>
      </c>
      <c r="B10" s="25"/>
      <c r="C10" s="25" t="s">
        <v>231</v>
      </c>
      <c r="D10" s="26">
        <v>625003</v>
      </c>
      <c r="E10" s="27" t="s">
        <v>234</v>
      </c>
      <c r="F10" s="28">
        <v>0</v>
      </c>
      <c r="G10" s="28">
        <v>184</v>
      </c>
      <c r="H10" s="28">
        <v>9</v>
      </c>
      <c r="I10" s="28">
        <v>9</v>
      </c>
      <c r="J10" s="28">
        <v>9</v>
      </c>
      <c r="K10" s="29">
        <f t="shared" si="4"/>
        <v>9.09</v>
      </c>
      <c r="L10" s="29">
        <f t="shared" si="5"/>
        <v>9.09</v>
      </c>
    </row>
    <row r="11" spans="1:12" ht="13.15" customHeight="1" x14ac:dyDescent="0.2">
      <c r="A11" s="24">
        <f t="shared" si="3"/>
        <v>6</v>
      </c>
      <c r="B11" s="25"/>
      <c r="C11" s="25" t="s">
        <v>231</v>
      </c>
      <c r="D11" s="26">
        <v>625007</v>
      </c>
      <c r="E11" s="27" t="s">
        <v>235</v>
      </c>
      <c r="F11" s="28">
        <v>0</v>
      </c>
      <c r="G11" s="28">
        <v>0</v>
      </c>
      <c r="H11" s="28">
        <v>53</v>
      </c>
      <c r="I11" s="28">
        <v>53</v>
      </c>
      <c r="J11" s="28">
        <v>53</v>
      </c>
      <c r="K11" s="29">
        <f t="shared" si="4"/>
        <v>53.53</v>
      </c>
      <c r="L11" s="29">
        <f t="shared" si="5"/>
        <v>53.53</v>
      </c>
    </row>
    <row r="12" spans="1:12" ht="13.15" customHeight="1" x14ac:dyDescent="0.2">
      <c r="A12" s="24">
        <f t="shared" si="3"/>
        <v>7</v>
      </c>
      <c r="B12" s="25"/>
      <c r="C12" s="25" t="s">
        <v>231</v>
      </c>
      <c r="D12" s="26">
        <v>632027</v>
      </c>
      <c r="E12" s="27" t="s">
        <v>236</v>
      </c>
      <c r="F12" s="28">
        <v>0</v>
      </c>
      <c r="G12" s="28">
        <v>360</v>
      </c>
      <c r="H12" s="28">
        <v>1000</v>
      </c>
      <c r="I12" s="28">
        <v>1000</v>
      </c>
      <c r="J12" s="28">
        <v>1000</v>
      </c>
      <c r="K12" s="29">
        <f t="shared" si="4"/>
        <v>1010</v>
      </c>
      <c r="L12" s="29">
        <f t="shared" si="5"/>
        <v>1010</v>
      </c>
    </row>
    <row r="13" spans="1:12" ht="13.15" customHeight="1" x14ac:dyDescent="0.2">
      <c r="A13" s="24">
        <f t="shared" si="3"/>
        <v>8</v>
      </c>
      <c r="B13" s="25"/>
      <c r="C13" s="25" t="s">
        <v>231</v>
      </c>
      <c r="D13" s="26">
        <v>635006</v>
      </c>
      <c r="E13" s="27" t="s">
        <v>490</v>
      </c>
      <c r="F13" s="28"/>
      <c r="G13" s="28"/>
      <c r="H13" s="28">
        <v>2526</v>
      </c>
      <c r="I13" s="28">
        <v>2526</v>
      </c>
      <c r="J13" s="28">
        <v>2526</v>
      </c>
      <c r="K13" s="29">
        <v>0</v>
      </c>
      <c r="L13" s="29">
        <v>0</v>
      </c>
    </row>
    <row r="14" spans="1:12" ht="13.15" customHeight="1" x14ac:dyDescent="0.2">
      <c r="A14" s="24">
        <f t="shared" si="3"/>
        <v>9</v>
      </c>
      <c r="B14" s="25"/>
      <c r="C14" s="25" t="s">
        <v>231</v>
      </c>
      <c r="D14" s="26">
        <v>637004</v>
      </c>
      <c r="E14" s="27" t="s">
        <v>396</v>
      </c>
      <c r="F14" s="28">
        <v>0</v>
      </c>
      <c r="G14" s="28">
        <v>105</v>
      </c>
      <c r="H14" s="28">
        <v>0</v>
      </c>
      <c r="I14" s="28">
        <v>250</v>
      </c>
      <c r="J14" s="28">
        <v>250</v>
      </c>
      <c r="K14" s="29">
        <f t="shared" si="4"/>
        <v>252.5</v>
      </c>
      <c r="L14" s="29">
        <f t="shared" si="5"/>
        <v>252.5</v>
      </c>
    </row>
    <row r="15" spans="1:12" x14ac:dyDescent="0.2">
      <c r="A15" s="49"/>
      <c r="B15" s="50"/>
      <c r="C15" s="50"/>
      <c r="D15" s="51"/>
      <c r="E15" s="18"/>
      <c r="F15" s="52"/>
      <c r="G15" s="52"/>
      <c r="H15" s="52"/>
      <c r="I15" s="52"/>
      <c r="J15" s="52"/>
      <c r="K15" s="52"/>
      <c r="L15" s="52"/>
    </row>
    <row r="17" spans="3:12" ht="14.25" x14ac:dyDescent="0.2">
      <c r="C17" s="373" t="s">
        <v>284</v>
      </c>
      <c r="D17" s="373"/>
      <c r="E17" s="373"/>
      <c r="F17" s="36">
        <f t="shared" ref="F17:L17" si="6">F6</f>
        <v>0</v>
      </c>
      <c r="G17" s="36">
        <f t="shared" si="6"/>
        <v>649</v>
      </c>
      <c r="H17" s="36">
        <f t="shared" si="6"/>
        <v>3761</v>
      </c>
      <c r="I17" s="36">
        <f t="shared" si="6"/>
        <v>4111</v>
      </c>
      <c r="J17" s="36">
        <f t="shared" si="6"/>
        <v>4111</v>
      </c>
      <c r="K17" s="36">
        <f t="shared" si="6"/>
        <v>1600.85</v>
      </c>
      <c r="L17" s="36">
        <f t="shared" si="6"/>
        <v>1600.85</v>
      </c>
    </row>
    <row r="21" spans="3:12" x14ac:dyDescent="0.2">
      <c r="J21" s="35"/>
    </row>
  </sheetData>
  <mergeCells count="7">
    <mergeCell ref="C17:E17"/>
    <mergeCell ref="A4:A5"/>
    <mergeCell ref="B4:B5"/>
    <mergeCell ref="C4:C5"/>
    <mergeCell ref="D4:D5"/>
    <mergeCell ref="E4:E5"/>
    <mergeCell ref="B6:E6"/>
  </mergeCells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6"/>
  <sheetViews>
    <sheetView workbookViewId="0">
      <selection activeCell="J8" sqref="J8"/>
    </sheetView>
  </sheetViews>
  <sheetFormatPr defaultRowHeight="12.75" x14ac:dyDescent="0.2"/>
  <cols>
    <col min="1" max="1" width="4.85546875" customWidth="1"/>
    <col min="2" max="2" width="6.5703125" customWidth="1"/>
    <col min="4" max="4" width="11.5703125" customWidth="1"/>
    <col min="5" max="5" width="29.140625" customWidth="1"/>
    <col min="6" max="12" width="15.42578125" customWidth="1"/>
  </cols>
  <sheetData>
    <row r="2" spans="1:12" ht="15.75" x14ac:dyDescent="0.25">
      <c r="A2" s="39"/>
      <c r="C2" s="128" t="s">
        <v>238</v>
      </c>
    </row>
    <row r="3" spans="1:12" ht="15.75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3.9" customHeight="1" x14ac:dyDescent="0.2">
      <c r="A6" s="22">
        <v>1</v>
      </c>
      <c r="B6" s="374" t="s">
        <v>242</v>
      </c>
      <c r="C6" s="374"/>
      <c r="D6" s="374"/>
      <c r="E6" s="374"/>
      <c r="F6" s="34">
        <f t="shared" ref="F6:L6" si="0">SUM(F7:F13)</f>
        <v>9221</v>
      </c>
      <c r="G6" s="34">
        <f t="shared" si="0"/>
        <v>13650</v>
      </c>
      <c r="H6" s="34">
        <f t="shared" si="0"/>
        <v>13400</v>
      </c>
      <c r="I6" s="34">
        <f t="shared" si="0"/>
        <v>15900</v>
      </c>
      <c r="J6" s="34">
        <f t="shared" si="0"/>
        <v>16399</v>
      </c>
      <c r="K6" s="34">
        <f t="shared" si="0"/>
        <v>16491</v>
      </c>
      <c r="L6" s="34">
        <f t="shared" si="0"/>
        <v>16491</v>
      </c>
    </row>
    <row r="7" spans="1:12" x14ac:dyDescent="0.2">
      <c r="A7" s="24">
        <v>2</v>
      </c>
      <c r="B7" s="25"/>
      <c r="C7" s="41" t="s">
        <v>240</v>
      </c>
      <c r="D7" s="26">
        <v>632001</v>
      </c>
      <c r="E7" s="27" t="s">
        <v>127</v>
      </c>
      <c r="F7" s="53">
        <v>7243</v>
      </c>
      <c r="G7" s="53">
        <v>7641</v>
      </c>
      <c r="H7" s="28">
        <v>7700</v>
      </c>
      <c r="I7" s="28">
        <v>9600</v>
      </c>
      <c r="J7" s="28">
        <v>7700</v>
      </c>
      <c r="K7" s="29">
        <f t="shared" ref="K7:K9" si="1">J7*1.01</f>
        <v>7777</v>
      </c>
      <c r="L7" s="29">
        <f t="shared" ref="L7:L9" si="2">K7</f>
        <v>7777</v>
      </c>
    </row>
    <row r="8" spans="1:12" x14ac:dyDescent="0.2">
      <c r="A8" s="22">
        <v>3</v>
      </c>
      <c r="B8" s="25"/>
      <c r="C8" s="41" t="s">
        <v>240</v>
      </c>
      <c r="D8" s="26">
        <v>632001</v>
      </c>
      <c r="E8" s="27" t="s">
        <v>479</v>
      </c>
      <c r="F8" s="53">
        <v>0</v>
      </c>
      <c r="G8" s="53"/>
      <c r="H8" s="28">
        <v>1200</v>
      </c>
      <c r="I8" s="28">
        <v>1800</v>
      </c>
      <c r="J8" s="53">
        <v>7199</v>
      </c>
      <c r="K8" s="29">
        <v>7199</v>
      </c>
      <c r="L8" s="29">
        <f>K8</f>
        <v>7199</v>
      </c>
    </row>
    <row r="9" spans="1:12" x14ac:dyDescent="0.2">
      <c r="A9" s="24">
        <v>4</v>
      </c>
      <c r="B9" s="25"/>
      <c r="C9" s="41" t="s">
        <v>240</v>
      </c>
      <c r="D9" s="26">
        <v>632002</v>
      </c>
      <c r="E9" s="27" t="s">
        <v>239</v>
      </c>
      <c r="F9" s="53">
        <v>1477</v>
      </c>
      <c r="G9" s="53">
        <v>948</v>
      </c>
      <c r="H9" s="28">
        <v>1000</v>
      </c>
      <c r="I9" s="28">
        <v>1000</v>
      </c>
      <c r="J9" s="28">
        <v>1000</v>
      </c>
      <c r="K9" s="29">
        <f t="shared" si="1"/>
        <v>1010</v>
      </c>
      <c r="L9" s="29">
        <f t="shared" si="2"/>
        <v>1010</v>
      </c>
    </row>
    <row r="10" spans="1:12" x14ac:dyDescent="0.2">
      <c r="A10" s="22">
        <v>5</v>
      </c>
      <c r="B10" s="25"/>
      <c r="C10" s="41" t="s">
        <v>240</v>
      </c>
      <c r="D10" s="26">
        <v>632003</v>
      </c>
      <c r="E10" s="27" t="s">
        <v>241</v>
      </c>
      <c r="F10" s="53">
        <v>460</v>
      </c>
      <c r="G10" s="53">
        <v>361</v>
      </c>
      <c r="H10" s="28">
        <v>400</v>
      </c>
      <c r="I10" s="28">
        <v>400</v>
      </c>
      <c r="J10" s="28">
        <v>400</v>
      </c>
      <c r="K10" s="29">
        <f t="shared" ref="K10:K13" si="3">J10*1.01</f>
        <v>404</v>
      </c>
      <c r="L10" s="29">
        <f t="shared" ref="L10:L13" si="4">K10</f>
        <v>404</v>
      </c>
    </row>
    <row r="11" spans="1:12" x14ac:dyDescent="0.2">
      <c r="A11" s="24">
        <v>6</v>
      </c>
      <c r="B11" s="25"/>
      <c r="C11" s="41" t="s">
        <v>240</v>
      </c>
      <c r="D11" s="26">
        <v>633006</v>
      </c>
      <c r="E11" s="27" t="s">
        <v>41</v>
      </c>
      <c r="F11" s="53">
        <v>41</v>
      </c>
      <c r="G11" s="53">
        <v>4353</v>
      </c>
      <c r="H11" s="28">
        <v>3000</v>
      </c>
      <c r="I11" s="28">
        <v>3000</v>
      </c>
      <c r="J11" s="28">
        <v>0</v>
      </c>
      <c r="K11" s="29">
        <f t="shared" si="3"/>
        <v>0</v>
      </c>
      <c r="L11" s="29">
        <f t="shared" si="4"/>
        <v>0</v>
      </c>
    </row>
    <row r="12" spans="1:12" x14ac:dyDescent="0.2">
      <c r="A12" s="22">
        <v>7</v>
      </c>
      <c r="B12" s="25"/>
      <c r="C12" s="41" t="s">
        <v>240</v>
      </c>
      <c r="D12" s="26">
        <v>637004</v>
      </c>
      <c r="E12" s="27" t="s">
        <v>279</v>
      </c>
      <c r="F12" s="53"/>
      <c r="G12" s="53">
        <v>289</v>
      </c>
      <c r="H12" s="28">
        <v>100</v>
      </c>
      <c r="I12" s="28">
        <v>100</v>
      </c>
      <c r="J12" s="28">
        <v>100</v>
      </c>
      <c r="K12" s="29">
        <f t="shared" si="3"/>
        <v>101</v>
      </c>
      <c r="L12" s="29">
        <f t="shared" si="4"/>
        <v>101</v>
      </c>
    </row>
    <row r="13" spans="1:12" x14ac:dyDescent="0.2">
      <c r="A13" s="24">
        <v>8</v>
      </c>
      <c r="B13" s="25"/>
      <c r="C13" s="41" t="s">
        <v>240</v>
      </c>
      <c r="D13" s="26">
        <v>641012</v>
      </c>
      <c r="E13" s="27" t="s">
        <v>491</v>
      </c>
      <c r="F13" s="53">
        <v>0</v>
      </c>
      <c r="G13" s="53">
        <v>58</v>
      </c>
      <c r="H13" s="28">
        <v>0</v>
      </c>
      <c r="I13" s="28">
        <v>0</v>
      </c>
      <c r="J13" s="28">
        <f t="shared" ref="J13" si="5">H13*1.04</f>
        <v>0</v>
      </c>
      <c r="K13" s="29">
        <f t="shared" si="3"/>
        <v>0</v>
      </c>
      <c r="L13" s="29">
        <f t="shared" si="4"/>
        <v>0</v>
      </c>
    </row>
    <row r="14" spans="1:12" ht="13.9" customHeight="1" x14ac:dyDescent="0.2">
      <c r="A14" s="22">
        <v>9</v>
      </c>
      <c r="B14" s="374" t="s">
        <v>243</v>
      </c>
      <c r="C14" s="374"/>
      <c r="D14" s="374"/>
      <c r="E14" s="374"/>
      <c r="F14" s="34">
        <f t="shared" ref="F14:L14" si="6">SUM(F15:F23)</f>
        <v>22810</v>
      </c>
      <c r="G14" s="34">
        <f t="shared" si="6"/>
        <v>182</v>
      </c>
      <c r="H14" s="34">
        <f t="shared" si="6"/>
        <v>2698</v>
      </c>
      <c r="I14" s="34">
        <f t="shared" si="6"/>
        <v>4073</v>
      </c>
      <c r="J14" s="34">
        <f t="shared" si="6"/>
        <v>15682</v>
      </c>
      <c r="K14" s="34">
        <f t="shared" si="6"/>
        <v>15683.04</v>
      </c>
      <c r="L14" s="34">
        <f t="shared" si="6"/>
        <v>15683.04</v>
      </c>
    </row>
    <row r="15" spans="1:12" x14ac:dyDescent="0.2">
      <c r="A15" s="24">
        <v>10</v>
      </c>
      <c r="B15" s="25"/>
      <c r="C15" s="41" t="s">
        <v>426</v>
      </c>
      <c r="D15" s="41" t="s">
        <v>498</v>
      </c>
      <c r="E15" s="27" t="s">
        <v>499</v>
      </c>
      <c r="F15" s="28">
        <v>15323</v>
      </c>
      <c r="G15" s="28">
        <v>0</v>
      </c>
      <c r="H15" s="28">
        <v>0</v>
      </c>
      <c r="I15" s="28">
        <v>0</v>
      </c>
      <c r="J15" s="28">
        <f t="shared" ref="J15:J17" si="7">H15*1.04</f>
        <v>0</v>
      </c>
      <c r="K15" s="29">
        <f t="shared" ref="K15:K17" si="8">J15*1.01</f>
        <v>0</v>
      </c>
      <c r="L15" s="29">
        <f t="shared" ref="L15:L17" si="9">K15</f>
        <v>0</v>
      </c>
    </row>
    <row r="16" spans="1:12" x14ac:dyDescent="0.2">
      <c r="A16" s="22">
        <v>11</v>
      </c>
      <c r="B16" s="25"/>
      <c r="C16" s="41" t="s">
        <v>426</v>
      </c>
      <c r="D16" s="41" t="s">
        <v>500</v>
      </c>
      <c r="E16" s="27" t="s">
        <v>501</v>
      </c>
      <c r="F16" s="28">
        <v>1663</v>
      </c>
      <c r="G16" s="28">
        <v>0</v>
      </c>
      <c r="H16" s="28">
        <v>0</v>
      </c>
      <c r="I16" s="28">
        <v>0</v>
      </c>
      <c r="J16" s="28">
        <f t="shared" si="7"/>
        <v>0</v>
      </c>
      <c r="K16" s="29">
        <f t="shared" si="8"/>
        <v>0</v>
      </c>
      <c r="L16" s="29">
        <f t="shared" si="9"/>
        <v>0</v>
      </c>
    </row>
    <row r="17" spans="1:12" x14ac:dyDescent="0.2">
      <c r="A17" s="24">
        <v>12</v>
      </c>
      <c r="B17" s="25"/>
      <c r="C17" s="41" t="s">
        <v>426</v>
      </c>
      <c r="D17" s="41" t="s">
        <v>498</v>
      </c>
      <c r="E17" s="27" t="s">
        <v>502</v>
      </c>
      <c r="F17" s="28">
        <v>77</v>
      </c>
      <c r="G17" s="28">
        <v>0</v>
      </c>
      <c r="H17" s="28">
        <v>0</v>
      </c>
      <c r="I17" s="28">
        <v>0</v>
      </c>
      <c r="J17" s="28">
        <f t="shared" si="7"/>
        <v>0</v>
      </c>
      <c r="K17" s="29">
        <f t="shared" si="8"/>
        <v>0</v>
      </c>
      <c r="L17" s="29">
        <f t="shared" si="9"/>
        <v>0</v>
      </c>
    </row>
    <row r="18" spans="1:12" x14ac:dyDescent="0.2">
      <c r="A18" s="22">
        <v>13</v>
      </c>
      <c r="B18" s="25"/>
      <c r="C18" s="41" t="s">
        <v>426</v>
      </c>
      <c r="D18" s="26">
        <v>633016</v>
      </c>
      <c r="E18" s="27" t="s">
        <v>244</v>
      </c>
      <c r="F18" s="28">
        <v>0</v>
      </c>
      <c r="G18" s="28">
        <v>0</v>
      </c>
      <c r="H18" s="28">
        <v>100</v>
      </c>
      <c r="I18" s="28">
        <v>178</v>
      </c>
      <c r="J18" s="28">
        <f>H18*1.04</f>
        <v>104</v>
      </c>
      <c r="K18" s="29">
        <f>J18*1.01</f>
        <v>105.04</v>
      </c>
      <c r="L18" s="29">
        <f>K18</f>
        <v>105.04</v>
      </c>
    </row>
    <row r="19" spans="1:12" x14ac:dyDescent="0.2">
      <c r="A19" s="24">
        <v>14</v>
      </c>
      <c r="B19" s="25"/>
      <c r="C19" s="41" t="s">
        <v>426</v>
      </c>
      <c r="D19" s="26">
        <v>632001</v>
      </c>
      <c r="E19" s="26" t="s">
        <v>480</v>
      </c>
      <c r="F19" s="295">
        <v>0</v>
      </c>
      <c r="G19" s="295">
        <v>0</v>
      </c>
      <c r="H19" s="28">
        <v>2598</v>
      </c>
      <c r="I19" s="28">
        <v>3895</v>
      </c>
      <c r="J19" s="53">
        <v>15578</v>
      </c>
      <c r="K19" s="29">
        <v>15578</v>
      </c>
      <c r="L19" s="29">
        <f>K19</f>
        <v>15578</v>
      </c>
    </row>
    <row r="20" spans="1:12" x14ac:dyDescent="0.2">
      <c r="A20" s="22">
        <v>15</v>
      </c>
      <c r="B20" s="25"/>
      <c r="C20" s="41" t="s">
        <v>426</v>
      </c>
      <c r="D20" s="26">
        <v>634004</v>
      </c>
      <c r="E20" s="26" t="s">
        <v>279</v>
      </c>
      <c r="F20" s="295">
        <v>60</v>
      </c>
      <c r="G20" s="295">
        <v>0</v>
      </c>
      <c r="H20" s="28">
        <v>0</v>
      </c>
      <c r="I20" s="28">
        <v>0</v>
      </c>
      <c r="J20" s="28">
        <f t="shared" ref="J20:J21" si="10">H20*1.04</f>
        <v>0</v>
      </c>
      <c r="K20" s="29">
        <f t="shared" ref="K20:K21" si="11">J20*1.01</f>
        <v>0</v>
      </c>
      <c r="L20" s="29">
        <f t="shared" ref="L20:L21" si="12">K20</f>
        <v>0</v>
      </c>
    </row>
    <row r="21" spans="1:12" x14ac:dyDescent="0.2">
      <c r="A21" s="24">
        <v>16</v>
      </c>
      <c r="B21" s="25"/>
      <c r="C21" s="41" t="s">
        <v>426</v>
      </c>
      <c r="D21" s="26">
        <v>637005</v>
      </c>
      <c r="E21" s="26" t="s">
        <v>470</v>
      </c>
      <c r="F21" s="295">
        <v>5505</v>
      </c>
      <c r="G21" s="295">
        <v>0</v>
      </c>
      <c r="H21" s="28">
        <v>0</v>
      </c>
      <c r="I21" s="28">
        <v>0</v>
      </c>
      <c r="J21" s="28">
        <f t="shared" si="10"/>
        <v>0</v>
      </c>
      <c r="K21" s="29">
        <f t="shared" si="11"/>
        <v>0</v>
      </c>
      <c r="L21" s="29">
        <f t="shared" si="12"/>
        <v>0</v>
      </c>
    </row>
    <row r="22" spans="1:12" x14ac:dyDescent="0.2">
      <c r="A22" s="22">
        <v>17</v>
      </c>
      <c r="B22" s="25"/>
      <c r="C22" s="41" t="s">
        <v>426</v>
      </c>
      <c r="D22" s="26">
        <v>637037</v>
      </c>
      <c r="E22" s="27" t="s">
        <v>245</v>
      </c>
      <c r="F22" s="28">
        <v>0</v>
      </c>
      <c r="G22" s="28">
        <v>0</v>
      </c>
      <c r="H22" s="28">
        <v>0</v>
      </c>
      <c r="I22" s="28">
        <v>0</v>
      </c>
      <c r="J22" s="28">
        <f t="shared" ref="J22:J23" si="13">H22*1.04</f>
        <v>0</v>
      </c>
      <c r="K22" s="29">
        <f t="shared" ref="K22:K23" si="14">J22*1.01</f>
        <v>0</v>
      </c>
      <c r="L22" s="29">
        <f t="shared" ref="L22:L23" si="15">K22</f>
        <v>0</v>
      </c>
    </row>
    <row r="23" spans="1:12" x14ac:dyDescent="0.2">
      <c r="A23" s="24">
        <v>18</v>
      </c>
      <c r="B23" s="25"/>
      <c r="C23" s="41" t="s">
        <v>426</v>
      </c>
      <c r="D23" s="26">
        <v>637012</v>
      </c>
      <c r="E23" s="27" t="s">
        <v>397</v>
      </c>
      <c r="F23" s="28">
        <v>182</v>
      </c>
      <c r="G23" s="28">
        <v>182</v>
      </c>
      <c r="H23" s="28">
        <v>0</v>
      </c>
      <c r="I23" s="28">
        <v>0</v>
      </c>
      <c r="J23" s="28">
        <f t="shared" si="13"/>
        <v>0</v>
      </c>
      <c r="K23" s="29">
        <f t="shared" si="14"/>
        <v>0</v>
      </c>
      <c r="L23" s="29">
        <f t="shared" si="15"/>
        <v>0</v>
      </c>
    </row>
    <row r="24" spans="1:12" ht="13.9" customHeight="1" x14ac:dyDescent="0.2">
      <c r="A24" s="22">
        <v>19</v>
      </c>
      <c r="B24" s="374" t="s">
        <v>347</v>
      </c>
      <c r="C24" s="374"/>
      <c r="D24" s="374"/>
      <c r="E24" s="374"/>
      <c r="F24" s="34">
        <f t="shared" ref="F24:L24" si="16">SUM(F25:F26)</f>
        <v>0</v>
      </c>
      <c r="G24" s="34">
        <f t="shared" si="16"/>
        <v>0</v>
      </c>
      <c r="H24" s="34">
        <f t="shared" si="16"/>
        <v>7047</v>
      </c>
      <c r="I24" s="34">
        <f t="shared" si="16"/>
        <v>0</v>
      </c>
      <c r="J24" s="34">
        <f t="shared" si="16"/>
        <v>5200</v>
      </c>
      <c r="K24" s="34">
        <f t="shared" si="16"/>
        <v>5252</v>
      </c>
      <c r="L24" s="34">
        <f t="shared" si="16"/>
        <v>5252</v>
      </c>
    </row>
    <row r="25" spans="1:12" ht="22.5" x14ac:dyDescent="0.2">
      <c r="A25" s="24">
        <v>20</v>
      </c>
      <c r="B25" s="25"/>
      <c r="C25" s="41" t="s">
        <v>348</v>
      </c>
      <c r="D25" s="26">
        <v>642001</v>
      </c>
      <c r="E25" s="27" t="s">
        <v>351</v>
      </c>
      <c r="F25" s="28">
        <v>0</v>
      </c>
      <c r="G25" s="28">
        <v>0</v>
      </c>
      <c r="H25" s="28">
        <v>2047</v>
      </c>
      <c r="I25" s="28">
        <v>0</v>
      </c>
      <c r="J25" s="28">
        <v>0</v>
      </c>
      <c r="K25" s="29">
        <f t="shared" ref="K25:K26" si="17">J25*1.01</f>
        <v>0</v>
      </c>
      <c r="L25" s="29">
        <f t="shared" ref="L25:L26" si="18">K25</f>
        <v>0</v>
      </c>
    </row>
    <row r="26" spans="1:12" x14ac:dyDescent="0.2">
      <c r="A26" s="263">
        <v>21</v>
      </c>
      <c r="B26" s="25"/>
      <c r="C26" s="41" t="s">
        <v>349</v>
      </c>
      <c r="D26" s="26">
        <v>642001</v>
      </c>
      <c r="E26" s="27" t="s">
        <v>350</v>
      </c>
      <c r="F26" s="28">
        <v>0</v>
      </c>
      <c r="G26" s="28">
        <v>0</v>
      </c>
      <c r="H26" s="28">
        <v>5000</v>
      </c>
      <c r="I26" s="28">
        <v>0</v>
      </c>
      <c r="J26" s="28">
        <f t="shared" ref="J26" si="19">H26*1.04</f>
        <v>5200</v>
      </c>
      <c r="K26" s="29">
        <f t="shared" si="17"/>
        <v>5252</v>
      </c>
      <c r="L26" s="29">
        <f t="shared" si="18"/>
        <v>5252</v>
      </c>
    </row>
    <row r="27" spans="1:12" x14ac:dyDescent="0.2">
      <c r="A27" s="49"/>
      <c r="B27" s="50"/>
      <c r="C27" s="50"/>
      <c r="D27" s="51"/>
      <c r="E27" s="18"/>
      <c r="F27" s="52"/>
      <c r="G27" s="52"/>
      <c r="H27" s="52"/>
      <c r="I27" s="52"/>
      <c r="J27" s="52"/>
      <c r="K27" s="52"/>
      <c r="L27" s="52"/>
    </row>
    <row r="28" spans="1:12" x14ac:dyDescent="0.2">
      <c r="B28" s="184"/>
      <c r="C28" s="299"/>
      <c r="D28" s="299"/>
      <c r="E28" s="300"/>
      <c r="F28" s="297"/>
    </row>
    <row r="29" spans="1:12" ht="14.25" x14ac:dyDescent="0.2">
      <c r="C29" s="373" t="s">
        <v>83</v>
      </c>
      <c r="D29" s="373"/>
      <c r="E29" s="373"/>
      <c r="F29" s="36">
        <f>F6+F14+F24</f>
        <v>32031</v>
      </c>
      <c r="G29" s="36">
        <f t="shared" ref="G29:L29" si="20">G6+G14+G24</f>
        <v>13832</v>
      </c>
      <c r="H29" s="36">
        <f t="shared" si="20"/>
        <v>23145</v>
      </c>
      <c r="I29" s="36">
        <f t="shared" si="20"/>
        <v>19973</v>
      </c>
      <c r="J29" s="36">
        <f t="shared" si="20"/>
        <v>37281</v>
      </c>
      <c r="K29" s="36">
        <f t="shared" si="20"/>
        <v>37426.04</v>
      </c>
      <c r="L29" s="36">
        <f t="shared" si="20"/>
        <v>37426.04</v>
      </c>
    </row>
    <row r="32" spans="1:12" ht="15.75" x14ac:dyDescent="0.25">
      <c r="A32" s="39"/>
      <c r="C32" s="128" t="s">
        <v>238</v>
      </c>
    </row>
    <row r="33" spans="1:12" ht="15.75" x14ac:dyDescent="0.25">
      <c r="A33" s="39"/>
      <c r="C33" s="20"/>
    </row>
    <row r="34" spans="1:12" s="258" customFormat="1" ht="25.5" customHeight="1" x14ac:dyDescent="0.2">
      <c r="A34" s="375"/>
      <c r="B34" s="377" t="s">
        <v>56</v>
      </c>
      <c r="C34" s="379" t="s">
        <v>57</v>
      </c>
      <c r="D34" s="377" t="s">
        <v>59</v>
      </c>
      <c r="E34" s="375" t="s">
        <v>58</v>
      </c>
      <c r="F34" s="256" t="s">
        <v>435</v>
      </c>
      <c r="G34" s="256" t="s">
        <v>435</v>
      </c>
      <c r="H34" s="257" t="s">
        <v>432</v>
      </c>
      <c r="I34" s="257" t="s">
        <v>434</v>
      </c>
      <c r="J34" s="257" t="s">
        <v>433</v>
      </c>
      <c r="K34" s="257" t="s">
        <v>433</v>
      </c>
      <c r="L34" s="257" t="s">
        <v>433</v>
      </c>
    </row>
    <row r="35" spans="1:12" s="258" customFormat="1" ht="16.5" customHeight="1" x14ac:dyDescent="0.2">
      <c r="A35" s="376"/>
      <c r="B35" s="378"/>
      <c r="C35" s="380"/>
      <c r="D35" s="378"/>
      <c r="E35" s="376"/>
      <c r="F35" s="259">
        <v>2011</v>
      </c>
      <c r="G35" s="259">
        <v>2012</v>
      </c>
      <c r="H35" s="260">
        <v>2013</v>
      </c>
      <c r="I35" s="260">
        <v>2013</v>
      </c>
      <c r="J35" s="260">
        <v>2014</v>
      </c>
      <c r="K35" s="260">
        <v>2015</v>
      </c>
      <c r="L35" s="260">
        <v>2016</v>
      </c>
    </row>
    <row r="36" spans="1:12" ht="13.9" customHeight="1" x14ac:dyDescent="0.2">
      <c r="A36" s="22">
        <v>1</v>
      </c>
      <c r="B36" s="374" t="s">
        <v>242</v>
      </c>
      <c r="C36" s="374"/>
      <c r="D36" s="374"/>
      <c r="E36" s="374"/>
      <c r="F36" s="34">
        <f t="shared" ref="F36:L36" si="21">SUM(F37:F37)</f>
        <v>7821</v>
      </c>
      <c r="G36" s="34">
        <f t="shared" si="21"/>
        <v>7822</v>
      </c>
      <c r="H36" s="34">
        <f t="shared" si="21"/>
        <v>0</v>
      </c>
      <c r="I36" s="34">
        <f t="shared" si="21"/>
        <v>0</v>
      </c>
      <c r="J36" s="34">
        <f t="shared" si="21"/>
        <v>0</v>
      </c>
      <c r="K36" s="34">
        <f t="shared" si="21"/>
        <v>0</v>
      </c>
      <c r="L36" s="34">
        <f t="shared" si="21"/>
        <v>0</v>
      </c>
    </row>
    <row r="37" spans="1:12" ht="11.25" customHeight="1" x14ac:dyDescent="0.2">
      <c r="A37" s="24">
        <v>2</v>
      </c>
      <c r="B37" s="25"/>
      <c r="C37" s="41" t="s">
        <v>240</v>
      </c>
      <c r="D37" s="26">
        <v>713004</v>
      </c>
      <c r="E37" s="27" t="s">
        <v>509</v>
      </c>
      <c r="F37" s="28">
        <v>7821</v>
      </c>
      <c r="G37" s="28">
        <v>7822</v>
      </c>
      <c r="H37" s="28">
        <v>0</v>
      </c>
      <c r="I37" s="28"/>
      <c r="J37" s="28">
        <f>H37*1.04</f>
        <v>0</v>
      </c>
      <c r="K37" s="29">
        <f>J37*1.01</f>
        <v>0</v>
      </c>
      <c r="L37" s="29">
        <f>K37</f>
        <v>0</v>
      </c>
    </row>
    <row r="38" spans="1:12" ht="13.9" customHeight="1" x14ac:dyDescent="0.2">
      <c r="A38" s="22">
        <v>3</v>
      </c>
      <c r="B38" s="374" t="s">
        <v>243</v>
      </c>
      <c r="C38" s="374"/>
      <c r="D38" s="374"/>
      <c r="E38" s="374"/>
      <c r="F38" s="34">
        <f t="shared" ref="F38:L38" si="22">SUM(F39:F41)</f>
        <v>11466.08</v>
      </c>
      <c r="G38" s="34">
        <f t="shared" si="22"/>
        <v>0</v>
      </c>
      <c r="H38" s="34">
        <f t="shared" si="22"/>
        <v>0</v>
      </c>
      <c r="I38" s="34">
        <f t="shared" si="22"/>
        <v>0</v>
      </c>
      <c r="J38" s="34">
        <f t="shared" si="22"/>
        <v>0</v>
      </c>
      <c r="K38" s="34">
        <f t="shared" si="22"/>
        <v>0</v>
      </c>
      <c r="L38" s="34">
        <f t="shared" si="22"/>
        <v>0</v>
      </c>
    </row>
    <row r="39" spans="1:12" s="118" customFormat="1" ht="13.9" customHeight="1" x14ac:dyDescent="0.2">
      <c r="A39" s="24">
        <v>4</v>
      </c>
      <c r="B39" s="117"/>
      <c r="C39" s="41" t="s">
        <v>240</v>
      </c>
      <c r="D39" s="26">
        <v>713001</v>
      </c>
      <c r="E39" s="27" t="s">
        <v>508</v>
      </c>
      <c r="F39" s="291">
        <v>2628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</row>
    <row r="40" spans="1:12" x14ac:dyDescent="0.2">
      <c r="A40" s="22">
        <v>5</v>
      </c>
      <c r="B40" s="25"/>
      <c r="C40" s="124" t="s">
        <v>426</v>
      </c>
      <c r="D40" s="124" t="s">
        <v>517</v>
      </c>
      <c r="E40" s="98" t="s">
        <v>518</v>
      </c>
      <c r="F40" s="291">
        <v>1471.08</v>
      </c>
      <c r="G40" s="121">
        <v>0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</row>
    <row r="41" spans="1:12" x14ac:dyDescent="0.2">
      <c r="A41" s="24">
        <v>6</v>
      </c>
      <c r="B41" s="25"/>
      <c r="C41" s="41" t="s">
        <v>240</v>
      </c>
      <c r="D41" s="26">
        <v>713002</v>
      </c>
      <c r="E41" s="27" t="s">
        <v>519</v>
      </c>
      <c r="F41" s="291">
        <v>7367</v>
      </c>
      <c r="G41" s="121">
        <v>0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</row>
    <row r="42" spans="1:12" x14ac:dyDescent="0.2">
      <c r="A42" s="49"/>
      <c r="B42" s="50"/>
      <c r="C42" s="50"/>
      <c r="D42" s="51"/>
      <c r="E42" s="18"/>
      <c r="F42" s="52"/>
      <c r="G42" s="52"/>
      <c r="H42" s="52"/>
      <c r="I42" s="52"/>
      <c r="J42" s="52"/>
      <c r="K42" s="52"/>
      <c r="L42" s="52"/>
    </row>
    <row r="43" spans="1:12" x14ac:dyDescent="0.2">
      <c r="C43" s="50"/>
    </row>
    <row r="44" spans="1:12" ht="14.25" x14ac:dyDescent="0.2">
      <c r="C44" s="373" t="s">
        <v>83</v>
      </c>
      <c r="D44" s="373"/>
      <c r="E44" s="373"/>
      <c r="F44" s="36">
        <f t="shared" ref="F44:L44" si="23">F36+F38</f>
        <v>19287.080000000002</v>
      </c>
      <c r="G44" s="36">
        <f t="shared" si="23"/>
        <v>7822</v>
      </c>
      <c r="H44" s="36">
        <f t="shared" si="23"/>
        <v>0</v>
      </c>
      <c r="I44" s="36">
        <f t="shared" si="23"/>
        <v>0</v>
      </c>
      <c r="J44" s="36">
        <f t="shared" si="23"/>
        <v>0</v>
      </c>
      <c r="K44" s="36">
        <f t="shared" si="23"/>
        <v>0</v>
      </c>
      <c r="L44" s="36">
        <f t="shared" si="23"/>
        <v>0</v>
      </c>
    </row>
    <row r="46" spans="1:12" x14ac:dyDescent="0.2">
      <c r="G46" s="35"/>
    </row>
  </sheetData>
  <mergeCells count="17">
    <mergeCell ref="B36:E36"/>
    <mergeCell ref="C44:E44"/>
    <mergeCell ref="A34:A35"/>
    <mergeCell ref="B34:B35"/>
    <mergeCell ref="C34:C35"/>
    <mergeCell ref="D34:D35"/>
    <mergeCell ref="E34:E35"/>
    <mergeCell ref="B38:E38"/>
    <mergeCell ref="B6:E6"/>
    <mergeCell ref="C29:E29"/>
    <mergeCell ref="B14:E14"/>
    <mergeCell ref="A4:A5"/>
    <mergeCell ref="B4:B5"/>
    <mergeCell ref="C4:C5"/>
    <mergeCell ref="D4:D5"/>
    <mergeCell ref="E4:E5"/>
    <mergeCell ref="B24:E2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0"/>
  <sheetViews>
    <sheetView workbookViewId="0">
      <selection activeCell="J8" sqref="J8"/>
    </sheetView>
  </sheetViews>
  <sheetFormatPr defaultRowHeight="12.75" outlineLevelRow="1" x14ac:dyDescent="0.2"/>
  <cols>
    <col min="1" max="1" width="5.5703125" customWidth="1"/>
    <col min="2" max="2" width="6.5703125" customWidth="1"/>
    <col min="3" max="3" width="11.85546875" customWidth="1"/>
    <col min="4" max="4" width="12.85546875" customWidth="1"/>
    <col min="5" max="5" width="24" customWidth="1"/>
    <col min="6" max="12" width="15.42578125" customWidth="1"/>
  </cols>
  <sheetData>
    <row r="2" spans="1:12" ht="21.75" customHeight="1" x14ac:dyDescent="0.25">
      <c r="A2" s="39"/>
      <c r="C2" s="128" t="s">
        <v>246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247</v>
      </c>
      <c r="C6" s="374"/>
      <c r="D6" s="374"/>
      <c r="E6" s="374"/>
      <c r="F6" s="34">
        <f t="shared" ref="F6:L6" si="0">SUM(F7:F7)</f>
        <v>3797</v>
      </c>
      <c r="G6" s="34">
        <f t="shared" si="0"/>
        <v>147</v>
      </c>
      <c r="H6" s="34">
        <f t="shared" si="0"/>
        <v>880</v>
      </c>
      <c r="I6" s="34">
        <f t="shared" si="0"/>
        <v>680</v>
      </c>
      <c r="J6" s="34">
        <f t="shared" si="0"/>
        <v>600</v>
      </c>
      <c r="K6" s="34">
        <f t="shared" si="0"/>
        <v>606</v>
      </c>
      <c r="L6" s="34">
        <f t="shared" si="0"/>
        <v>606</v>
      </c>
    </row>
    <row r="7" spans="1:12" s="17" customFormat="1" ht="14.1" customHeight="1" outlineLevel="1" x14ac:dyDescent="0.2">
      <c r="A7" s="24">
        <f>A6+1</f>
        <v>2</v>
      </c>
      <c r="B7" s="115"/>
      <c r="C7" s="38" t="s">
        <v>35</v>
      </c>
      <c r="D7" s="26">
        <v>637004</v>
      </c>
      <c r="E7" s="27" t="s">
        <v>520</v>
      </c>
      <c r="F7" s="28">
        <v>3797</v>
      </c>
      <c r="G7" s="28">
        <v>147</v>
      </c>
      <c r="H7" s="28">
        <v>880</v>
      </c>
      <c r="I7" s="28">
        <v>680</v>
      </c>
      <c r="J7" s="28">
        <v>600</v>
      </c>
      <c r="K7" s="29">
        <f>J7*1.01</f>
        <v>606</v>
      </c>
      <c r="L7" s="29">
        <f>K7</f>
        <v>606</v>
      </c>
    </row>
    <row r="8" spans="1:12" ht="14.1" customHeight="1" x14ac:dyDescent="0.2">
      <c r="A8" s="24">
        <f t="shared" ref="A8:A14" si="1">A7+1</f>
        <v>3</v>
      </c>
      <c r="B8" s="374" t="s">
        <v>248</v>
      </c>
      <c r="C8" s="374"/>
      <c r="D8" s="374"/>
      <c r="E8" s="374"/>
      <c r="F8" s="34">
        <f t="shared" ref="F8:L8" si="2">SUM(F9:F9)</f>
        <v>0</v>
      </c>
      <c r="G8" s="34">
        <f t="shared" si="2"/>
        <v>2000</v>
      </c>
      <c r="H8" s="34">
        <f t="shared" si="2"/>
        <v>5800</v>
      </c>
      <c r="I8" s="34">
        <f t="shared" si="2"/>
        <v>4800</v>
      </c>
      <c r="J8" s="34">
        <f t="shared" si="2"/>
        <v>4800</v>
      </c>
      <c r="K8" s="34">
        <f t="shared" si="2"/>
        <v>4848</v>
      </c>
      <c r="L8" s="34">
        <f t="shared" si="2"/>
        <v>4848</v>
      </c>
    </row>
    <row r="9" spans="1:12" s="17" customFormat="1" ht="14.1" customHeight="1" outlineLevel="1" x14ac:dyDescent="0.2">
      <c r="A9" s="24">
        <f t="shared" si="1"/>
        <v>4</v>
      </c>
      <c r="B9" s="24"/>
      <c r="C9" s="38" t="s">
        <v>35</v>
      </c>
      <c r="D9" s="26">
        <v>642001</v>
      </c>
      <c r="E9" s="27" t="s">
        <v>251</v>
      </c>
      <c r="F9" s="28">
        <v>0</v>
      </c>
      <c r="G9" s="28">
        <v>2000</v>
      </c>
      <c r="H9" s="181">
        <v>5800</v>
      </c>
      <c r="I9" s="181">
        <v>4800</v>
      </c>
      <c r="J9" s="181">
        <v>4800</v>
      </c>
      <c r="K9" s="29">
        <f>J9*1.01</f>
        <v>4848</v>
      </c>
      <c r="L9" s="29">
        <f>K9</f>
        <v>4848</v>
      </c>
    </row>
    <row r="10" spans="1:12" ht="14.1" customHeight="1" x14ac:dyDescent="0.2">
      <c r="A10" s="24">
        <f t="shared" si="1"/>
        <v>5</v>
      </c>
      <c r="B10" s="383" t="s">
        <v>249</v>
      </c>
      <c r="C10" s="374"/>
      <c r="D10" s="374"/>
      <c r="E10" s="374"/>
      <c r="F10" s="34">
        <f>SUM(F11:F12)</f>
        <v>2976</v>
      </c>
      <c r="G10" s="34">
        <f t="shared" ref="G10:L10" si="3">SUM(G12:G12)</f>
        <v>294</v>
      </c>
      <c r="H10" s="34">
        <f t="shared" si="3"/>
        <v>0</v>
      </c>
      <c r="I10" s="34">
        <f t="shared" si="3"/>
        <v>0</v>
      </c>
      <c r="J10" s="34">
        <f t="shared" si="3"/>
        <v>0</v>
      </c>
      <c r="K10" s="34">
        <f t="shared" si="3"/>
        <v>0</v>
      </c>
      <c r="L10" s="34">
        <f t="shared" si="3"/>
        <v>0</v>
      </c>
    </row>
    <row r="11" spans="1:12" ht="14.1" customHeight="1" x14ac:dyDescent="0.2">
      <c r="A11" s="24">
        <f t="shared" si="1"/>
        <v>6</v>
      </c>
      <c r="B11" s="301"/>
      <c r="C11" s="237" t="s">
        <v>35</v>
      </c>
      <c r="D11" s="80">
        <v>633006</v>
      </c>
      <c r="E11" s="76" t="s">
        <v>41</v>
      </c>
      <c r="F11" s="28">
        <v>1171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</row>
    <row r="12" spans="1:12" s="17" customFormat="1" ht="13.5" customHeight="1" outlineLevel="1" x14ac:dyDescent="0.2">
      <c r="A12" s="24">
        <f t="shared" si="1"/>
        <v>7</v>
      </c>
      <c r="B12" s="25"/>
      <c r="C12" s="237" t="s">
        <v>35</v>
      </c>
      <c r="D12" s="80">
        <v>634004</v>
      </c>
      <c r="E12" s="76" t="s">
        <v>380</v>
      </c>
      <c r="F12" s="28">
        <v>1805</v>
      </c>
      <c r="G12" s="28">
        <v>294</v>
      </c>
      <c r="H12" s="28">
        <v>0</v>
      </c>
      <c r="I12" s="28"/>
      <c r="J12" s="28">
        <f>H12*1.04</f>
        <v>0</v>
      </c>
      <c r="K12" s="29">
        <f>J12*1.01</f>
        <v>0</v>
      </c>
      <c r="L12" s="29">
        <f>K12</f>
        <v>0</v>
      </c>
    </row>
    <row r="13" spans="1:12" ht="14.1" customHeight="1" x14ac:dyDescent="0.2">
      <c r="A13" s="24">
        <f t="shared" si="1"/>
        <v>8</v>
      </c>
      <c r="B13" s="374" t="s">
        <v>250</v>
      </c>
      <c r="C13" s="374"/>
      <c r="D13" s="374"/>
      <c r="E13" s="374"/>
      <c r="F13" s="34">
        <f t="shared" ref="F13:L13" si="4">SUM(F14:F14)</f>
        <v>0</v>
      </c>
      <c r="G13" s="34">
        <f t="shared" si="4"/>
        <v>277</v>
      </c>
      <c r="H13" s="34">
        <f t="shared" si="4"/>
        <v>500</v>
      </c>
      <c r="I13" s="34">
        <f t="shared" si="4"/>
        <v>500</v>
      </c>
      <c r="J13" s="34">
        <f t="shared" si="4"/>
        <v>520</v>
      </c>
      <c r="K13" s="34">
        <f t="shared" si="4"/>
        <v>525.20000000000005</v>
      </c>
      <c r="L13" s="34">
        <f t="shared" si="4"/>
        <v>525.20000000000005</v>
      </c>
    </row>
    <row r="14" spans="1:12" s="17" customFormat="1" ht="14.1" customHeight="1" outlineLevel="1" x14ac:dyDescent="0.2">
      <c r="A14" s="24">
        <f t="shared" si="1"/>
        <v>9</v>
      </c>
      <c r="B14" s="24"/>
      <c r="C14" s="38" t="s">
        <v>35</v>
      </c>
      <c r="D14" s="26">
        <v>633016</v>
      </c>
      <c r="E14" s="27" t="s">
        <v>379</v>
      </c>
      <c r="F14" s="28">
        <v>0</v>
      </c>
      <c r="G14" s="28">
        <v>277</v>
      </c>
      <c r="H14" s="28">
        <v>500</v>
      </c>
      <c r="I14" s="28">
        <v>500</v>
      </c>
      <c r="J14" s="28">
        <f>H14*1.04</f>
        <v>520</v>
      </c>
      <c r="K14" s="29">
        <f>J14*1.01</f>
        <v>525.20000000000005</v>
      </c>
      <c r="L14" s="29">
        <f>K14</f>
        <v>525.20000000000005</v>
      </c>
    </row>
    <row r="17" spans="3:12" ht="14.25" x14ac:dyDescent="0.2">
      <c r="C17" s="373" t="s">
        <v>84</v>
      </c>
      <c r="D17" s="373"/>
      <c r="E17" s="373"/>
      <c r="F17" s="36">
        <f t="shared" ref="F17:L17" si="5">F8+F6+F10+F13</f>
        <v>6773</v>
      </c>
      <c r="G17" s="36">
        <f t="shared" si="5"/>
        <v>2718</v>
      </c>
      <c r="H17" s="36">
        <f t="shared" si="5"/>
        <v>7180</v>
      </c>
      <c r="I17" s="36">
        <f t="shared" si="5"/>
        <v>5980</v>
      </c>
      <c r="J17" s="36">
        <f t="shared" si="5"/>
        <v>5920</v>
      </c>
      <c r="K17" s="36">
        <f t="shared" si="5"/>
        <v>5979.2</v>
      </c>
      <c r="L17" s="36">
        <f t="shared" si="5"/>
        <v>5979.2</v>
      </c>
    </row>
    <row r="20" spans="3:12" x14ac:dyDescent="0.2">
      <c r="J20" s="35"/>
    </row>
  </sheetData>
  <mergeCells count="10">
    <mergeCell ref="A4:A5"/>
    <mergeCell ref="B4:B5"/>
    <mergeCell ref="C4:C5"/>
    <mergeCell ref="D4:D5"/>
    <mergeCell ref="E4:E5"/>
    <mergeCell ref="B6:E6"/>
    <mergeCell ref="B8:E8"/>
    <mergeCell ref="C17:E17"/>
    <mergeCell ref="B10:E10"/>
    <mergeCell ref="B13:E1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2"/>
  <sheetViews>
    <sheetView workbookViewId="0">
      <selection activeCell="K25" sqref="K25"/>
    </sheetView>
  </sheetViews>
  <sheetFormatPr defaultRowHeight="12.75" outlineLevelRow="1" x14ac:dyDescent="0.2"/>
  <cols>
    <col min="1" max="1" width="4.28515625" customWidth="1"/>
    <col min="2" max="2" width="6.85546875" customWidth="1"/>
    <col min="4" max="4" width="11.140625" customWidth="1"/>
    <col min="5" max="5" width="31" customWidth="1"/>
    <col min="6" max="12" width="15.42578125" customWidth="1"/>
  </cols>
  <sheetData>
    <row r="2" spans="1:12" ht="21.75" customHeight="1" x14ac:dyDescent="0.25">
      <c r="A2" s="39"/>
      <c r="C2" s="128" t="s">
        <v>252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254</v>
      </c>
      <c r="C6" s="374"/>
      <c r="D6" s="374"/>
      <c r="E6" s="374"/>
      <c r="F6" s="34">
        <f t="shared" ref="F6:L6" si="0">SUM(F7:F7)</f>
        <v>124</v>
      </c>
      <c r="G6" s="34">
        <f t="shared" si="0"/>
        <v>74</v>
      </c>
      <c r="H6" s="34">
        <f t="shared" si="0"/>
        <v>70</v>
      </c>
      <c r="I6" s="34">
        <f t="shared" si="0"/>
        <v>360</v>
      </c>
      <c r="J6" s="34">
        <f t="shared" si="0"/>
        <v>70</v>
      </c>
      <c r="K6" s="34">
        <f t="shared" si="0"/>
        <v>70.7</v>
      </c>
      <c r="L6" s="34">
        <f t="shared" si="0"/>
        <v>70.7</v>
      </c>
    </row>
    <row r="7" spans="1:12" s="17" customFormat="1" ht="12" customHeight="1" outlineLevel="1" x14ac:dyDescent="0.2">
      <c r="A7" s="24">
        <f>A6+1</f>
        <v>2</v>
      </c>
      <c r="B7" s="41"/>
      <c r="C7" s="38" t="s">
        <v>53</v>
      </c>
      <c r="D7" s="30">
        <v>633016</v>
      </c>
      <c r="E7" s="76" t="s">
        <v>253</v>
      </c>
      <c r="F7" s="28">
        <v>124</v>
      </c>
      <c r="G7" s="28">
        <v>74</v>
      </c>
      <c r="H7" s="28">
        <v>70</v>
      </c>
      <c r="I7" s="28">
        <v>360</v>
      </c>
      <c r="J7" s="28">
        <v>70</v>
      </c>
      <c r="K7" s="29">
        <f>J7*1.01</f>
        <v>70.7</v>
      </c>
      <c r="L7" s="29">
        <f>K7</f>
        <v>70.7</v>
      </c>
    </row>
    <row r="8" spans="1:12" ht="14.1" customHeight="1" x14ac:dyDescent="0.2">
      <c r="A8" s="24">
        <f t="shared" ref="A8:A28" si="1">A7+1</f>
        <v>3</v>
      </c>
      <c r="B8" s="374" t="s">
        <v>255</v>
      </c>
      <c r="C8" s="374"/>
      <c r="D8" s="374"/>
      <c r="E8" s="374"/>
      <c r="F8" s="34">
        <f t="shared" ref="F8:L8" si="2">SUM(F9:F18)</f>
        <v>1560</v>
      </c>
      <c r="G8" s="34">
        <f t="shared" si="2"/>
        <v>2277</v>
      </c>
      <c r="H8" s="34">
        <f t="shared" si="2"/>
        <v>2531</v>
      </c>
      <c r="I8" s="34">
        <f t="shared" si="2"/>
        <v>2647</v>
      </c>
      <c r="J8" s="34">
        <f t="shared" si="2"/>
        <v>2531</v>
      </c>
      <c r="K8" s="34">
        <f t="shared" si="2"/>
        <v>2556.31</v>
      </c>
      <c r="L8" s="34">
        <f t="shared" si="2"/>
        <v>2556.31</v>
      </c>
    </row>
    <row r="9" spans="1:12" s="17" customFormat="1" ht="12" customHeight="1" outlineLevel="1" x14ac:dyDescent="0.2">
      <c r="A9" s="24">
        <f t="shared" si="1"/>
        <v>4</v>
      </c>
      <c r="B9" s="384"/>
      <c r="C9" s="38" t="s">
        <v>53</v>
      </c>
      <c r="D9" s="26">
        <v>632001</v>
      </c>
      <c r="E9" s="27" t="s">
        <v>127</v>
      </c>
      <c r="F9" s="28">
        <v>370</v>
      </c>
      <c r="G9" s="28">
        <v>449</v>
      </c>
      <c r="H9" s="28">
        <v>850</v>
      </c>
      <c r="I9" s="28">
        <v>1000</v>
      </c>
      <c r="J9" s="28">
        <v>850</v>
      </c>
      <c r="K9" s="29">
        <f t="shared" ref="K9:K18" si="3">J9*1.01</f>
        <v>858.5</v>
      </c>
      <c r="L9" s="29">
        <f t="shared" ref="L9:L18" si="4">K9</f>
        <v>858.5</v>
      </c>
    </row>
    <row r="10" spans="1:12" s="17" customFormat="1" ht="12" customHeight="1" outlineLevel="1" x14ac:dyDescent="0.2">
      <c r="A10" s="24">
        <f t="shared" si="1"/>
        <v>5</v>
      </c>
      <c r="B10" s="384"/>
      <c r="C10" s="38" t="s">
        <v>53</v>
      </c>
      <c r="D10" s="26">
        <v>633006</v>
      </c>
      <c r="E10" s="27" t="s">
        <v>41</v>
      </c>
      <c r="F10" s="28">
        <v>1190</v>
      </c>
      <c r="G10" s="28">
        <v>516</v>
      </c>
      <c r="H10" s="28">
        <v>350</v>
      </c>
      <c r="I10" s="28">
        <v>350</v>
      </c>
      <c r="J10" s="28">
        <v>350</v>
      </c>
      <c r="K10" s="29">
        <f t="shared" si="3"/>
        <v>353.5</v>
      </c>
      <c r="L10" s="29">
        <f t="shared" si="4"/>
        <v>353.5</v>
      </c>
    </row>
    <row r="11" spans="1:12" s="17" customFormat="1" ht="12" customHeight="1" outlineLevel="1" x14ac:dyDescent="0.2">
      <c r="A11" s="24">
        <f t="shared" si="1"/>
        <v>6</v>
      </c>
      <c r="B11" s="115"/>
      <c r="C11" s="38" t="s">
        <v>53</v>
      </c>
      <c r="D11" s="26">
        <v>633006</v>
      </c>
      <c r="E11" s="27" t="s">
        <v>256</v>
      </c>
      <c r="F11" s="28">
        <v>0</v>
      </c>
      <c r="G11" s="28">
        <v>0</v>
      </c>
      <c r="H11" s="28">
        <v>50</v>
      </c>
      <c r="I11" s="28">
        <v>22</v>
      </c>
      <c r="J11" s="28">
        <v>50</v>
      </c>
      <c r="K11" s="29">
        <f t="shared" si="3"/>
        <v>50.5</v>
      </c>
      <c r="L11" s="29">
        <f t="shared" si="4"/>
        <v>50.5</v>
      </c>
    </row>
    <row r="12" spans="1:12" s="17" customFormat="1" ht="12" customHeight="1" outlineLevel="1" x14ac:dyDescent="0.2">
      <c r="A12" s="24">
        <f t="shared" si="1"/>
        <v>7</v>
      </c>
      <c r="B12" s="115"/>
      <c r="C12" s="38" t="s">
        <v>53</v>
      </c>
      <c r="D12" s="26">
        <v>633006</v>
      </c>
      <c r="E12" s="27" t="s">
        <v>257</v>
      </c>
      <c r="F12" s="53">
        <v>0</v>
      </c>
      <c r="G12" s="53">
        <v>299</v>
      </c>
      <c r="H12" s="28">
        <v>0</v>
      </c>
      <c r="I12" s="28"/>
      <c r="J12" s="28">
        <v>0</v>
      </c>
      <c r="K12" s="29">
        <f t="shared" si="3"/>
        <v>0</v>
      </c>
      <c r="L12" s="29">
        <f t="shared" si="4"/>
        <v>0</v>
      </c>
    </row>
    <row r="13" spans="1:12" s="17" customFormat="1" ht="12" customHeight="1" outlineLevel="1" x14ac:dyDescent="0.2">
      <c r="A13" s="24">
        <f t="shared" si="1"/>
        <v>8</v>
      </c>
      <c r="B13" s="54"/>
      <c r="C13" s="38" t="s">
        <v>53</v>
      </c>
      <c r="D13" s="26">
        <v>633016</v>
      </c>
      <c r="E13" s="27" t="s">
        <v>258</v>
      </c>
      <c r="F13" s="28">
        <v>0</v>
      </c>
      <c r="G13" s="28">
        <v>0</v>
      </c>
      <c r="H13" s="28">
        <v>90</v>
      </c>
      <c r="I13" s="28">
        <v>90</v>
      </c>
      <c r="J13" s="28">
        <v>90</v>
      </c>
      <c r="K13" s="29">
        <f t="shared" si="3"/>
        <v>90.9</v>
      </c>
      <c r="L13" s="29">
        <f t="shared" si="4"/>
        <v>90.9</v>
      </c>
    </row>
    <row r="14" spans="1:12" s="17" customFormat="1" ht="12" customHeight="1" outlineLevel="1" x14ac:dyDescent="0.2">
      <c r="A14" s="24">
        <f t="shared" si="1"/>
        <v>9</v>
      </c>
      <c r="B14" s="115"/>
      <c r="C14" s="38" t="s">
        <v>53</v>
      </c>
      <c r="D14" s="26">
        <v>633016</v>
      </c>
      <c r="E14" s="27" t="s">
        <v>259</v>
      </c>
      <c r="F14" s="28">
        <v>0</v>
      </c>
      <c r="G14" s="28">
        <v>291</v>
      </c>
      <c r="H14" s="28">
        <v>200</v>
      </c>
      <c r="I14" s="28">
        <v>200</v>
      </c>
      <c r="J14" s="28">
        <v>200</v>
      </c>
      <c r="K14" s="29">
        <f t="shared" si="3"/>
        <v>202</v>
      </c>
      <c r="L14" s="29">
        <f t="shared" si="4"/>
        <v>202</v>
      </c>
    </row>
    <row r="15" spans="1:12" s="17" customFormat="1" ht="12" customHeight="1" outlineLevel="1" x14ac:dyDescent="0.2">
      <c r="A15" s="24">
        <f t="shared" si="1"/>
        <v>10</v>
      </c>
      <c r="B15" s="115"/>
      <c r="C15" s="38" t="s">
        <v>53</v>
      </c>
      <c r="D15" s="26">
        <v>633016</v>
      </c>
      <c r="E15" s="27" t="s">
        <v>260</v>
      </c>
      <c r="F15" s="28">
        <v>0</v>
      </c>
      <c r="G15" s="28">
        <v>411</v>
      </c>
      <c r="H15" s="28">
        <v>200</v>
      </c>
      <c r="I15" s="28">
        <v>194</v>
      </c>
      <c r="J15" s="28">
        <v>200</v>
      </c>
      <c r="K15" s="29">
        <f t="shared" si="3"/>
        <v>202</v>
      </c>
      <c r="L15" s="29">
        <f t="shared" si="4"/>
        <v>202</v>
      </c>
    </row>
    <row r="16" spans="1:12" s="17" customFormat="1" ht="12" customHeight="1" outlineLevel="1" x14ac:dyDescent="0.2">
      <c r="A16" s="24">
        <f t="shared" si="1"/>
        <v>11</v>
      </c>
      <c r="B16" s="115"/>
      <c r="C16" s="38" t="s">
        <v>53</v>
      </c>
      <c r="D16" s="26">
        <v>633016</v>
      </c>
      <c r="E16" s="27" t="s">
        <v>261</v>
      </c>
      <c r="F16" s="28">
        <v>0</v>
      </c>
      <c r="G16" s="28">
        <v>237</v>
      </c>
      <c r="H16" s="28">
        <v>391</v>
      </c>
      <c r="I16" s="28">
        <v>391</v>
      </c>
      <c r="J16" s="28">
        <v>391</v>
      </c>
      <c r="K16" s="29">
        <f t="shared" si="3"/>
        <v>394.91</v>
      </c>
      <c r="L16" s="29">
        <f t="shared" si="4"/>
        <v>394.91</v>
      </c>
    </row>
    <row r="17" spans="1:12" s="17" customFormat="1" ht="12" customHeight="1" outlineLevel="1" x14ac:dyDescent="0.2">
      <c r="A17" s="24">
        <f t="shared" si="1"/>
        <v>12</v>
      </c>
      <c r="B17" s="115"/>
      <c r="C17" s="38" t="s">
        <v>53</v>
      </c>
      <c r="D17" s="26">
        <v>633016</v>
      </c>
      <c r="E17" s="27" t="s">
        <v>262</v>
      </c>
      <c r="F17" s="28">
        <v>0</v>
      </c>
      <c r="G17" s="28">
        <v>0</v>
      </c>
      <c r="H17" s="28">
        <v>400</v>
      </c>
      <c r="I17" s="28">
        <v>400</v>
      </c>
      <c r="J17" s="28">
        <v>400</v>
      </c>
      <c r="K17" s="29">
        <f t="shared" si="3"/>
        <v>404</v>
      </c>
      <c r="L17" s="29">
        <f t="shared" si="4"/>
        <v>404</v>
      </c>
    </row>
    <row r="18" spans="1:12" s="17" customFormat="1" ht="12" customHeight="1" outlineLevel="1" x14ac:dyDescent="0.2">
      <c r="A18" s="24">
        <f t="shared" si="1"/>
        <v>13</v>
      </c>
      <c r="B18" s="115"/>
      <c r="C18" s="38" t="s">
        <v>53</v>
      </c>
      <c r="D18" s="26">
        <v>633016</v>
      </c>
      <c r="E18" s="27" t="s">
        <v>263</v>
      </c>
      <c r="F18" s="28">
        <v>0</v>
      </c>
      <c r="G18" s="28">
        <v>74</v>
      </c>
      <c r="H18" s="28">
        <v>0</v>
      </c>
      <c r="I18" s="28">
        <v>0</v>
      </c>
      <c r="J18" s="28">
        <v>0</v>
      </c>
      <c r="K18" s="29">
        <f t="shared" si="3"/>
        <v>0</v>
      </c>
      <c r="L18" s="29">
        <f t="shared" si="4"/>
        <v>0</v>
      </c>
    </row>
    <row r="19" spans="1:12" ht="14.1" customHeight="1" x14ac:dyDescent="0.2">
      <c r="A19" s="24">
        <f t="shared" si="1"/>
        <v>14</v>
      </c>
      <c r="B19" s="374" t="s">
        <v>264</v>
      </c>
      <c r="C19" s="374"/>
      <c r="D19" s="374"/>
      <c r="E19" s="374"/>
      <c r="F19" s="34">
        <f t="shared" ref="F19:L19" si="5">SUM(F20:F27)</f>
        <v>444</v>
      </c>
      <c r="G19" s="34">
        <f t="shared" si="5"/>
        <v>460</v>
      </c>
      <c r="H19" s="34">
        <f t="shared" si="5"/>
        <v>533</v>
      </c>
      <c r="I19" s="34">
        <f t="shared" si="5"/>
        <v>533</v>
      </c>
      <c r="J19" s="34">
        <f>SUM(J20:J27)</f>
        <v>533</v>
      </c>
      <c r="K19" s="34">
        <f t="shared" si="5"/>
        <v>538.32999999999993</v>
      </c>
      <c r="L19" s="34">
        <f t="shared" si="5"/>
        <v>538.32999999999993</v>
      </c>
    </row>
    <row r="20" spans="1:12" s="17" customFormat="1" ht="12" customHeight="1" outlineLevel="1" x14ac:dyDescent="0.2">
      <c r="A20" s="24">
        <f t="shared" si="1"/>
        <v>15</v>
      </c>
      <c r="B20" s="41"/>
      <c r="C20" s="124" t="s">
        <v>101</v>
      </c>
      <c r="D20" s="26">
        <v>621</v>
      </c>
      <c r="E20" s="27" t="s">
        <v>98</v>
      </c>
      <c r="F20" s="28">
        <v>0</v>
      </c>
      <c r="G20" s="28">
        <v>0</v>
      </c>
      <c r="H20" s="28">
        <v>41</v>
      </c>
      <c r="I20" s="28">
        <v>41</v>
      </c>
      <c r="J20" s="28">
        <v>41</v>
      </c>
      <c r="K20" s="29">
        <f t="shared" ref="K20:K27" si="6">J20*1.01</f>
        <v>41.410000000000004</v>
      </c>
      <c r="L20" s="29">
        <f t="shared" ref="L20:L27" si="7">K20</f>
        <v>41.410000000000004</v>
      </c>
    </row>
    <row r="21" spans="1:12" s="17" customFormat="1" ht="12" customHeight="1" outlineLevel="1" x14ac:dyDescent="0.2">
      <c r="A21" s="24">
        <f t="shared" si="1"/>
        <v>16</v>
      </c>
      <c r="B21" s="41"/>
      <c r="C21" s="124" t="s">
        <v>101</v>
      </c>
      <c r="D21" s="26">
        <v>625002</v>
      </c>
      <c r="E21" s="27" t="s">
        <v>233</v>
      </c>
      <c r="F21" s="28">
        <v>0</v>
      </c>
      <c r="G21" s="28">
        <v>0</v>
      </c>
      <c r="H21" s="28">
        <v>53</v>
      </c>
      <c r="I21" s="28">
        <v>53</v>
      </c>
      <c r="J21" s="28">
        <v>53</v>
      </c>
      <c r="K21" s="29">
        <f t="shared" si="6"/>
        <v>53.53</v>
      </c>
      <c r="L21" s="29">
        <f t="shared" si="7"/>
        <v>53.53</v>
      </c>
    </row>
    <row r="22" spans="1:12" s="17" customFormat="1" ht="12" customHeight="1" outlineLevel="1" x14ac:dyDescent="0.2">
      <c r="A22" s="24">
        <f t="shared" si="1"/>
        <v>17</v>
      </c>
      <c r="B22" s="41"/>
      <c r="C22" s="124" t="s">
        <v>101</v>
      </c>
      <c r="D22" s="26">
        <v>625003</v>
      </c>
      <c r="E22" s="27" t="s">
        <v>234</v>
      </c>
      <c r="F22" s="28">
        <v>3</v>
      </c>
      <c r="G22" s="28">
        <v>3</v>
      </c>
      <c r="H22" s="28">
        <v>4</v>
      </c>
      <c r="I22" s="28">
        <v>4</v>
      </c>
      <c r="J22" s="28">
        <v>4</v>
      </c>
      <c r="K22" s="29">
        <f t="shared" si="6"/>
        <v>4.04</v>
      </c>
      <c r="L22" s="29">
        <f t="shared" si="7"/>
        <v>4.04</v>
      </c>
    </row>
    <row r="23" spans="1:12" s="17" customFormat="1" ht="12" customHeight="1" outlineLevel="1" x14ac:dyDescent="0.2">
      <c r="A23" s="24">
        <f t="shared" si="1"/>
        <v>18</v>
      </c>
      <c r="B23" s="41"/>
      <c r="C23" s="124" t="s">
        <v>101</v>
      </c>
      <c r="D23" s="26">
        <v>625004</v>
      </c>
      <c r="E23" s="27" t="s">
        <v>265</v>
      </c>
      <c r="F23" s="28">
        <v>0</v>
      </c>
      <c r="G23" s="28">
        <v>0</v>
      </c>
      <c r="H23" s="28">
        <v>13</v>
      </c>
      <c r="I23" s="28">
        <v>13</v>
      </c>
      <c r="J23" s="28">
        <v>13</v>
      </c>
      <c r="K23" s="29">
        <f t="shared" si="6"/>
        <v>13.13</v>
      </c>
      <c r="L23" s="29">
        <f t="shared" si="7"/>
        <v>13.13</v>
      </c>
    </row>
    <row r="24" spans="1:12" s="17" customFormat="1" ht="12" customHeight="1" outlineLevel="1" x14ac:dyDescent="0.2">
      <c r="A24" s="24">
        <f t="shared" si="1"/>
        <v>19</v>
      </c>
      <c r="B24" s="41"/>
      <c r="C24" s="124" t="s">
        <v>101</v>
      </c>
      <c r="D24" s="26">
        <v>625007</v>
      </c>
      <c r="E24" s="27" t="s">
        <v>235</v>
      </c>
      <c r="F24" s="28">
        <v>0</v>
      </c>
      <c r="G24" s="28">
        <v>0</v>
      </c>
      <c r="H24" s="28">
        <v>20</v>
      </c>
      <c r="I24" s="28">
        <v>20</v>
      </c>
      <c r="J24" s="28">
        <v>20</v>
      </c>
      <c r="K24" s="29">
        <f t="shared" si="6"/>
        <v>20.2</v>
      </c>
      <c r="L24" s="29">
        <f t="shared" si="7"/>
        <v>20.2</v>
      </c>
    </row>
    <row r="25" spans="1:12" s="17" customFormat="1" ht="12" customHeight="1" outlineLevel="1" x14ac:dyDescent="0.2">
      <c r="A25" s="24">
        <f t="shared" si="1"/>
        <v>20</v>
      </c>
      <c r="B25" s="41"/>
      <c r="C25" s="124" t="s">
        <v>101</v>
      </c>
      <c r="D25" s="26">
        <v>633009</v>
      </c>
      <c r="E25" s="27" t="s">
        <v>266</v>
      </c>
      <c r="F25" s="28">
        <v>39</v>
      </c>
      <c r="G25" s="28">
        <v>0</v>
      </c>
      <c r="H25" s="28">
        <v>0</v>
      </c>
      <c r="I25" s="28">
        <v>0</v>
      </c>
      <c r="J25" s="28">
        <v>0</v>
      </c>
      <c r="K25" s="29">
        <f t="shared" si="6"/>
        <v>0</v>
      </c>
      <c r="L25" s="29">
        <f t="shared" si="7"/>
        <v>0</v>
      </c>
    </row>
    <row r="26" spans="1:12" s="17" customFormat="1" ht="12" customHeight="1" outlineLevel="1" x14ac:dyDescent="0.2">
      <c r="A26" s="24">
        <f t="shared" si="1"/>
        <v>21</v>
      </c>
      <c r="B26" s="41"/>
      <c r="C26" s="124" t="s">
        <v>101</v>
      </c>
      <c r="D26" s="26">
        <v>627027</v>
      </c>
      <c r="E26" s="27" t="s">
        <v>236</v>
      </c>
      <c r="F26" s="28">
        <v>402</v>
      </c>
      <c r="G26" s="28">
        <v>402</v>
      </c>
      <c r="H26" s="28">
        <v>402</v>
      </c>
      <c r="I26" s="28">
        <v>402</v>
      </c>
      <c r="J26" s="28">
        <v>402</v>
      </c>
      <c r="K26" s="29">
        <f t="shared" si="6"/>
        <v>406.02</v>
      </c>
      <c r="L26" s="29">
        <f t="shared" si="7"/>
        <v>406.02</v>
      </c>
    </row>
    <row r="27" spans="1:12" s="17" customFormat="1" ht="12" customHeight="1" outlineLevel="1" x14ac:dyDescent="0.2">
      <c r="A27" s="24">
        <f t="shared" si="1"/>
        <v>22</v>
      </c>
      <c r="B27" s="41"/>
      <c r="C27" s="124" t="s">
        <v>101</v>
      </c>
      <c r="D27" s="26">
        <v>633006</v>
      </c>
      <c r="E27" s="27" t="s">
        <v>41</v>
      </c>
      <c r="F27" s="28">
        <v>0</v>
      </c>
      <c r="G27" s="28">
        <v>55</v>
      </c>
      <c r="H27" s="28">
        <v>0</v>
      </c>
      <c r="I27" s="28">
        <v>0</v>
      </c>
      <c r="J27" s="28">
        <v>0</v>
      </c>
      <c r="K27" s="29">
        <f t="shared" si="6"/>
        <v>0</v>
      </c>
      <c r="L27" s="29">
        <f t="shared" si="7"/>
        <v>0</v>
      </c>
    </row>
    <row r="28" spans="1:12" ht="14.1" customHeight="1" x14ac:dyDescent="0.2">
      <c r="A28" s="24">
        <f t="shared" si="1"/>
        <v>23</v>
      </c>
      <c r="B28" s="374" t="s">
        <v>267</v>
      </c>
      <c r="C28" s="374"/>
      <c r="D28" s="374"/>
      <c r="E28" s="374"/>
      <c r="F28" s="34">
        <f>SUM(F29:F30)</f>
        <v>801</v>
      </c>
      <c r="G28" s="34">
        <f>SUM(G29:G30)</f>
        <v>550</v>
      </c>
      <c r="H28" s="34">
        <f t="shared" ref="H28:L28" si="8">SUM(H29:H30)</f>
        <v>534</v>
      </c>
      <c r="I28" s="34">
        <f t="shared" si="8"/>
        <v>534</v>
      </c>
      <c r="J28" s="34">
        <f t="shared" si="8"/>
        <v>534</v>
      </c>
      <c r="K28" s="34">
        <f t="shared" si="8"/>
        <v>539.34</v>
      </c>
      <c r="L28" s="34">
        <f t="shared" si="8"/>
        <v>539.34</v>
      </c>
    </row>
    <row r="29" spans="1:12" s="17" customFormat="1" ht="12.75" customHeight="1" outlineLevel="1" x14ac:dyDescent="0.2">
      <c r="A29" s="24">
        <f>A28+1</f>
        <v>24</v>
      </c>
      <c r="B29" s="41"/>
      <c r="C29" s="124" t="s">
        <v>427</v>
      </c>
      <c r="D29" s="30">
        <v>635004</v>
      </c>
      <c r="E29" s="76" t="s">
        <v>268</v>
      </c>
      <c r="F29" s="28">
        <v>801</v>
      </c>
      <c r="G29" s="28">
        <v>550</v>
      </c>
      <c r="H29" s="28">
        <v>500</v>
      </c>
      <c r="I29" s="28">
        <v>500</v>
      </c>
      <c r="J29" s="28">
        <v>500</v>
      </c>
      <c r="K29" s="29">
        <f>J29*1.01</f>
        <v>505</v>
      </c>
      <c r="L29" s="29">
        <f>K29</f>
        <v>505</v>
      </c>
    </row>
    <row r="30" spans="1:12" s="17" customFormat="1" ht="12.75" customHeight="1" outlineLevel="1" x14ac:dyDescent="0.2">
      <c r="A30" s="24">
        <v>25</v>
      </c>
      <c r="B30" s="41"/>
      <c r="C30" s="124" t="s">
        <v>427</v>
      </c>
      <c r="D30" s="30">
        <v>635004</v>
      </c>
      <c r="E30" s="76" t="s">
        <v>478</v>
      </c>
      <c r="F30" s="28">
        <v>0</v>
      </c>
      <c r="G30" s="28">
        <v>0</v>
      </c>
      <c r="H30" s="28">
        <v>34</v>
      </c>
      <c r="I30" s="28">
        <v>34</v>
      </c>
      <c r="J30" s="28">
        <v>34</v>
      </c>
      <c r="K30" s="29">
        <f>J30*1.01</f>
        <v>34.340000000000003</v>
      </c>
      <c r="L30" s="29">
        <f>K30</f>
        <v>34.340000000000003</v>
      </c>
    </row>
    <row r="33" spans="1:17" ht="14.25" x14ac:dyDescent="0.2">
      <c r="C33" s="373" t="s">
        <v>85</v>
      </c>
      <c r="D33" s="373"/>
      <c r="E33" s="373"/>
      <c r="F33" s="43">
        <f t="shared" ref="F33:L33" si="9">F28+F19+F8+F6</f>
        <v>2929</v>
      </c>
      <c r="G33" s="43">
        <f t="shared" si="9"/>
        <v>3361</v>
      </c>
      <c r="H33" s="43">
        <f t="shared" si="9"/>
        <v>3668</v>
      </c>
      <c r="I33" s="43">
        <f t="shared" si="9"/>
        <v>4074</v>
      </c>
      <c r="J33" s="43">
        <f t="shared" si="9"/>
        <v>3668</v>
      </c>
      <c r="K33" s="43">
        <f t="shared" si="9"/>
        <v>3704.68</v>
      </c>
      <c r="L33" s="43">
        <f t="shared" si="9"/>
        <v>3704.68</v>
      </c>
    </row>
    <row r="36" spans="1:17" ht="21.75" customHeight="1" x14ac:dyDescent="0.25">
      <c r="A36" s="39"/>
      <c r="C36" s="128" t="s">
        <v>252</v>
      </c>
    </row>
    <row r="37" spans="1:17" ht="21.75" customHeight="1" x14ac:dyDescent="0.25">
      <c r="C37" s="20"/>
      <c r="H37" s="253"/>
      <c r="I37" s="253"/>
      <c r="J37" s="253"/>
      <c r="K37" s="253"/>
      <c r="L37" s="253"/>
    </row>
    <row r="38" spans="1:17" ht="25.5" customHeight="1" x14ac:dyDescent="0.2">
      <c r="A38" s="323"/>
      <c r="B38" s="367" t="s">
        <v>56</v>
      </c>
      <c r="C38" s="369" t="s">
        <v>57</v>
      </c>
      <c r="D38" s="367" t="s">
        <v>59</v>
      </c>
      <c r="E38" s="323" t="s">
        <v>58</v>
      </c>
      <c r="F38" s="236" t="s">
        <v>435</v>
      </c>
      <c r="G38" s="236" t="s">
        <v>435</v>
      </c>
      <c r="H38" s="254" t="s">
        <v>432</v>
      </c>
      <c r="I38" s="254" t="s">
        <v>434</v>
      </c>
      <c r="J38" s="254" t="s">
        <v>433</v>
      </c>
      <c r="K38" s="254" t="s">
        <v>433</v>
      </c>
      <c r="L38" s="254" t="s">
        <v>433</v>
      </c>
    </row>
    <row r="39" spans="1:17" ht="16.5" customHeight="1" x14ac:dyDescent="0.2">
      <c r="A39" s="325"/>
      <c r="B39" s="368"/>
      <c r="C39" s="370"/>
      <c r="D39" s="368"/>
      <c r="E39" s="325"/>
      <c r="F39" s="48">
        <v>2011</v>
      </c>
      <c r="G39" s="48">
        <v>2012</v>
      </c>
      <c r="H39" s="249">
        <v>2013</v>
      </c>
      <c r="I39" s="249">
        <v>2013</v>
      </c>
      <c r="J39" s="249">
        <v>2014</v>
      </c>
      <c r="K39" s="249">
        <v>2015</v>
      </c>
      <c r="L39" s="249">
        <v>2016</v>
      </c>
    </row>
    <row r="40" spans="1:17" ht="15" customHeight="1" x14ac:dyDescent="0.2">
      <c r="A40" s="23">
        <v>1</v>
      </c>
      <c r="B40" s="371" t="s">
        <v>255</v>
      </c>
      <c r="C40" s="372"/>
      <c r="D40" s="372"/>
      <c r="E40" s="372"/>
      <c r="F40" s="34">
        <f t="shared" ref="F40:K40" si="10">SUM(F41:F41)</f>
        <v>4143</v>
      </c>
      <c r="G40" s="34">
        <f t="shared" si="10"/>
        <v>0</v>
      </c>
      <c r="H40" s="34">
        <f t="shared" si="10"/>
        <v>0</v>
      </c>
      <c r="I40" s="34">
        <f t="shared" si="10"/>
        <v>0</v>
      </c>
      <c r="J40" s="34">
        <f t="shared" si="10"/>
        <v>0</v>
      </c>
      <c r="K40" s="34">
        <f t="shared" si="10"/>
        <v>0</v>
      </c>
      <c r="L40" s="34">
        <f t="shared" ref="L40:L41" si="11">K40</f>
        <v>0</v>
      </c>
      <c r="N40" s="58"/>
      <c r="O40" s="58"/>
      <c r="P40" s="58"/>
      <c r="Q40" s="186"/>
    </row>
    <row r="41" spans="1:17" s="2" customFormat="1" ht="14.1" customHeight="1" outlineLevel="1" x14ac:dyDescent="0.2">
      <c r="A41" s="23">
        <f>A40+1</f>
        <v>2</v>
      </c>
      <c r="B41" s="75"/>
      <c r="C41" s="76" t="s">
        <v>53</v>
      </c>
      <c r="D41" s="80">
        <v>717002</v>
      </c>
      <c r="E41" s="76" t="s">
        <v>521</v>
      </c>
      <c r="F41" s="53">
        <v>4143</v>
      </c>
      <c r="G41" s="302">
        <v>0</v>
      </c>
      <c r="H41" s="121">
        <v>0</v>
      </c>
      <c r="I41" s="121">
        <v>0</v>
      </c>
      <c r="J41" s="121">
        <f>H41*1.04</f>
        <v>0</v>
      </c>
      <c r="K41" s="121">
        <f>J41*1.01</f>
        <v>0</v>
      </c>
      <c r="L41" s="121">
        <f t="shared" si="11"/>
        <v>0</v>
      </c>
      <c r="N41" s="303"/>
      <c r="O41" s="303"/>
      <c r="P41" s="303"/>
      <c r="Q41" s="303"/>
    </row>
    <row r="42" spans="1:17" x14ac:dyDescent="0.2">
      <c r="H42" s="253"/>
      <c r="I42" s="253"/>
      <c r="J42" s="253"/>
      <c r="K42" s="253"/>
      <c r="L42" s="253"/>
      <c r="N42" s="58"/>
      <c r="O42" s="58"/>
      <c r="P42" s="58"/>
      <c r="Q42" s="58"/>
    </row>
    <row r="43" spans="1:17" x14ac:dyDescent="0.2">
      <c r="H43" s="253"/>
      <c r="I43" s="253"/>
      <c r="J43" s="253"/>
      <c r="K43" s="253"/>
      <c r="L43" s="253"/>
    </row>
    <row r="44" spans="1:17" ht="14.25" x14ac:dyDescent="0.2">
      <c r="B44" s="373" t="s">
        <v>85</v>
      </c>
      <c r="C44" s="373"/>
      <c r="D44" s="373"/>
      <c r="F44" s="36">
        <f>F40</f>
        <v>4143</v>
      </c>
      <c r="G44" s="36">
        <f>G40</f>
        <v>0</v>
      </c>
      <c r="H44" s="255">
        <f t="shared" ref="H44:L44" si="12">H40</f>
        <v>0</v>
      </c>
      <c r="I44" s="255">
        <f t="shared" si="12"/>
        <v>0</v>
      </c>
      <c r="J44" s="255">
        <f t="shared" si="12"/>
        <v>0</v>
      </c>
      <c r="K44" s="255">
        <f t="shared" si="12"/>
        <v>0</v>
      </c>
      <c r="L44" s="255">
        <f t="shared" si="12"/>
        <v>0</v>
      </c>
    </row>
    <row r="45" spans="1:17" x14ac:dyDescent="0.2">
      <c r="H45" s="253"/>
      <c r="I45" s="253"/>
      <c r="J45" s="253"/>
      <c r="K45" s="253"/>
      <c r="L45" s="253"/>
    </row>
    <row r="46" spans="1:17" x14ac:dyDescent="0.2">
      <c r="F46" s="35"/>
      <c r="G46" s="35"/>
      <c r="H46" s="253"/>
      <c r="I46" s="253"/>
      <c r="J46" s="253"/>
      <c r="K46" s="253"/>
      <c r="L46" s="253"/>
    </row>
    <row r="47" spans="1:17" x14ac:dyDescent="0.2">
      <c r="H47" s="253"/>
      <c r="I47" s="253"/>
      <c r="J47" s="253"/>
      <c r="K47" s="253"/>
      <c r="L47" s="253"/>
    </row>
    <row r="48" spans="1:17" x14ac:dyDescent="0.2">
      <c r="H48" s="253"/>
      <c r="I48" s="253"/>
      <c r="J48" s="253"/>
      <c r="K48" s="253"/>
      <c r="L48" s="253"/>
    </row>
    <row r="49" spans="8:12" x14ac:dyDescent="0.2">
      <c r="H49" s="253"/>
      <c r="I49" s="253"/>
      <c r="J49" s="253"/>
      <c r="K49" s="253"/>
      <c r="L49" s="253"/>
    </row>
    <row r="50" spans="8:12" x14ac:dyDescent="0.2">
      <c r="H50" s="253"/>
      <c r="I50" s="253"/>
      <c r="J50" s="253"/>
      <c r="K50" s="253"/>
      <c r="L50" s="253"/>
    </row>
    <row r="51" spans="8:12" x14ac:dyDescent="0.2">
      <c r="H51" s="253"/>
      <c r="I51" s="253"/>
      <c r="J51" s="253"/>
      <c r="K51" s="253"/>
      <c r="L51" s="253"/>
    </row>
    <row r="52" spans="8:12" x14ac:dyDescent="0.2">
      <c r="H52" s="253"/>
      <c r="I52" s="253"/>
      <c r="J52" s="253"/>
      <c r="K52" s="253"/>
      <c r="L52" s="253"/>
    </row>
    <row r="53" spans="8:12" x14ac:dyDescent="0.2">
      <c r="H53" s="253"/>
      <c r="I53" s="253"/>
      <c r="J53" s="253"/>
      <c r="K53" s="253"/>
      <c r="L53" s="253"/>
    </row>
    <row r="54" spans="8:12" x14ac:dyDescent="0.2">
      <c r="H54" s="253"/>
      <c r="I54" s="253"/>
      <c r="J54" s="253"/>
      <c r="K54" s="253"/>
      <c r="L54" s="253"/>
    </row>
    <row r="55" spans="8:12" x14ac:dyDescent="0.2">
      <c r="H55" s="253"/>
      <c r="I55" s="253"/>
      <c r="J55" s="253"/>
      <c r="K55" s="253"/>
      <c r="L55" s="253"/>
    </row>
    <row r="56" spans="8:12" x14ac:dyDescent="0.2">
      <c r="H56" s="253"/>
      <c r="I56" s="253"/>
      <c r="J56" s="253"/>
      <c r="K56" s="253"/>
      <c r="L56" s="253"/>
    </row>
    <row r="57" spans="8:12" x14ac:dyDescent="0.2">
      <c r="H57" s="253"/>
      <c r="I57" s="253"/>
      <c r="J57" s="253"/>
      <c r="K57" s="253"/>
      <c r="L57" s="253"/>
    </row>
    <row r="58" spans="8:12" x14ac:dyDescent="0.2">
      <c r="H58" s="253"/>
      <c r="I58" s="253"/>
      <c r="J58" s="253"/>
      <c r="K58" s="253"/>
      <c r="L58" s="253"/>
    </row>
    <row r="59" spans="8:12" x14ac:dyDescent="0.2">
      <c r="H59" s="253"/>
      <c r="I59" s="253"/>
      <c r="J59" s="253"/>
      <c r="K59" s="253"/>
      <c r="L59" s="253"/>
    </row>
    <row r="60" spans="8:12" x14ac:dyDescent="0.2">
      <c r="H60" s="253"/>
      <c r="I60" s="253"/>
      <c r="J60" s="253"/>
      <c r="K60" s="253"/>
      <c r="L60" s="253"/>
    </row>
    <row r="61" spans="8:12" x14ac:dyDescent="0.2">
      <c r="H61" s="253"/>
      <c r="I61" s="253"/>
      <c r="J61" s="253"/>
      <c r="K61" s="253"/>
      <c r="L61" s="253"/>
    </row>
    <row r="62" spans="8:12" x14ac:dyDescent="0.2">
      <c r="H62" s="253"/>
      <c r="I62" s="253"/>
      <c r="J62" s="253"/>
      <c r="K62" s="253"/>
      <c r="L62" s="253"/>
    </row>
  </sheetData>
  <mergeCells count="18">
    <mergeCell ref="B40:E40"/>
    <mergeCell ref="B44:D44"/>
    <mergeCell ref="A38:A39"/>
    <mergeCell ref="B38:B39"/>
    <mergeCell ref="C38:C39"/>
    <mergeCell ref="D38:D39"/>
    <mergeCell ref="E38:E39"/>
    <mergeCell ref="C33:E33"/>
    <mergeCell ref="B19:E19"/>
    <mergeCell ref="B28:E28"/>
    <mergeCell ref="E4:E5"/>
    <mergeCell ref="B6:E6"/>
    <mergeCell ref="B8:E8"/>
    <mergeCell ref="A4:A5"/>
    <mergeCell ref="B4:B5"/>
    <mergeCell ref="C4:C5"/>
    <mergeCell ref="D4:D5"/>
    <mergeCell ref="B9:B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1" fitToHeight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K43" sqref="K43"/>
    </sheetView>
  </sheetViews>
  <sheetFormatPr defaultRowHeight="12.75" outlineLevelRow="2" x14ac:dyDescent="0.2"/>
  <cols>
    <col min="1" max="1" width="5.140625" customWidth="1"/>
    <col min="2" max="2" width="6.28515625" customWidth="1"/>
    <col min="4" max="4" width="11" customWidth="1"/>
    <col min="5" max="5" width="24.28515625" bestFit="1" customWidth="1"/>
    <col min="6" max="12" width="15.42578125" customWidth="1"/>
  </cols>
  <sheetData>
    <row r="1" spans="1:12" ht="15.75" customHeight="1" x14ac:dyDescent="0.2"/>
    <row r="2" spans="1:12" ht="21.75" customHeight="1" x14ac:dyDescent="0.25">
      <c r="A2" s="39"/>
      <c r="C2" s="128" t="s">
        <v>269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270</v>
      </c>
      <c r="C6" s="374"/>
      <c r="D6" s="374"/>
      <c r="E6" s="374"/>
      <c r="F6" s="34">
        <f t="shared" ref="F6:L6" si="0">SUM(F7:F10)</f>
        <v>7552</v>
      </c>
      <c r="G6" s="34">
        <f t="shared" si="0"/>
        <v>2757</v>
      </c>
      <c r="H6" s="34">
        <f t="shared" si="0"/>
        <v>1030</v>
      </c>
      <c r="I6" s="34">
        <f t="shared" si="0"/>
        <v>1050</v>
      </c>
      <c r="J6" s="34">
        <f t="shared" si="0"/>
        <v>1050</v>
      </c>
      <c r="K6" s="34">
        <f t="shared" si="0"/>
        <v>1060.5</v>
      </c>
      <c r="L6" s="34">
        <f t="shared" si="0"/>
        <v>1060.5</v>
      </c>
    </row>
    <row r="7" spans="1:12" ht="14.1" customHeight="1" x14ac:dyDescent="0.2">
      <c r="A7" s="21">
        <f>A6+1</f>
        <v>2</v>
      </c>
      <c r="B7" s="40"/>
      <c r="C7" s="44" t="s">
        <v>271</v>
      </c>
      <c r="D7" s="45">
        <v>634001</v>
      </c>
      <c r="E7" s="44" t="s">
        <v>272</v>
      </c>
      <c r="F7" s="60">
        <v>367</v>
      </c>
      <c r="G7" s="60">
        <v>367</v>
      </c>
      <c r="H7" s="60">
        <v>380</v>
      </c>
      <c r="I7" s="60">
        <v>400</v>
      </c>
      <c r="J7" s="86">
        <v>400</v>
      </c>
      <c r="K7" s="29">
        <f t="shared" ref="K7:K10" si="1">J7*1.01</f>
        <v>404</v>
      </c>
      <c r="L7" s="29">
        <f t="shared" ref="L7:L10" si="2">K7</f>
        <v>404</v>
      </c>
    </row>
    <row r="8" spans="1:12" ht="14.1" customHeight="1" x14ac:dyDescent="0.2">
      <c r="A8" s="114">
        <f t="shared" ref="A8:A31" si="3">A7+1</f>
        <v>3</v>
      </c>
      <c r="B8" s="40"/>
      <c r="C8" s="44" t="s">
        <v>271</v>
      </c>
      <c r="D8" s="45">
        <v>637004</v>
      </c>
      <c r="E8" s="44" t="s">
        <v>273</v>
      </c>
      <c r="F8" s="60">
        <v>4205</v>
      </c>
      <c r="G8" s="60">
        <v>649</v>
      </c>
      <c r="H8" s="60">
        <v>650</v>
      </c>
      <c r="I8" s="60">
        <v>650</v>
      </c>
      <c r="J8" s="86">
        <v>650</v>
      </c>
      <c r="K8" s="29">
        <f t="shared" si="1"/>
        <v>656.5</v>
      </c>
      <c r="L8" s="29">
        <f t="shared" si="2"/>
        <v>656.5</v>
      </c>
    </row>
    <row r="9" spans="1:12" ht="14.1" customHeight="1" x14ac:dyDescent="0.2">
      <c r="A9" s="180">
        <f t="shared" si="3"/>
        <v>4</v>
      </c>
      <c r="B9" s="40"/>
      <c r="C9" s="44" t="s">
        <v>271</v>
      </c>
      <c r="D9" s="45">
        <v>633004</v>
      </c>
      <c r="E9" s="44" t="s">
        <v>398</v>
      </c>
      <c r="F9" s="60">
        <v>1630</v>
      </c>
      <c r="G9" s="60">
        <v>1630</v>
      </c>
      <c r="H9" s="60">
        <v>0</v>
      </c>
      <c r="I9" s="60">
        <v>0</v>
      </c>
      <c r="J9" s="86">
        <f>H9*1.04</f>
        <v>0</v>
      </c>
      <c r="K9" s="29">
        <f t="shared" si="1"/>
        <v>0</v>
      </c>
      <c r="L9" s="29">
        <f t="shared" si="2"/>
        <v>0</v>
      </c>
    </row>
    <row r="10" spans="1:12" ht="14.1" customHeight="1" x14ac:dyDescent="0.2">
      <c r="A10" s="180">
        <f t="shared" si="3"/>
        <v>5</v>
      </c>
      <c r="B10" s="40"/>
      <c r="C10" s="44" t="s">
        <v>271</v>
      </c>
      <c r="D10" s="45">
        <v>637004</v>
      </c>
      <c r="E10" s="44" t="s">
        <v>279</v>
      </c>
      <c r="F10" s="60">
        <v>1350</v>
      </c>
      <c r="G10" s="60">
        <v>111</v>
      </c>
      <c r="H10" s="60">
        <v>0</v>
      </c>
      <c r="I10" s="60">
        <v>0</v>
      </c>
      <c r="J10" s="86">
        <f>H10*1.04</f>
        <v>0</v>
      </c>
      <c r="K10" s="29">
        <f t="shared" si="1"/>
        <v>0</v>
      </c>
      <c r="L10" s="29">
        <f t="shared" si="2"/>
        <v>0</v>
      </c>
    </row>
    <row r="11" spans="1:12" ht="14.25" x14ac:dyDescent="0.2">
      <c r="A11" s="180">
        <f t="shared" si="3"/>
        <v>6</v>
      </c>
      <c r="B11" s="389" t="s">
        <v>399</v>
      </c>
      <c r="C11" s="389"/>
      <c r="D11" s="389"/>
      <c r="E11" s="389"/>
      <c r="F11" s="34">
        <f t="shared" ref="F11:L11" si="4">SUM(F12:F26)</f>
        <v>11279</v>
      </c>
      <c r="G11" s="34">
        <f t="shared" si="4"/>
        <v>37219</v>
      </c>
      <c r="H11" s="34">
        <f t="shared" si="4"/>
        <v>0</v>
      </c>
      <c r="I11" s="34">
        <f t="shared" si="4"/>
        <v>0</v>
      </c>
      <c r="J11" s="34">
        <f t="shared" si="4"/>
        <v>0</v>
      </c>
      <c r="K11" s="34">
        <f t="shared" si="4"/>
        <v>0</v>
      </c>
      <c r="L11" s="34">
        <f t="shared" si="4"/>
        <v>0</v>
      </c>
    </row>
    <row r="12" spans="1:12" s="17" customFormat="1" ht="14.1" customHeight="1" x14ac:dyDescent="0.2">
      <c r="A12" s="180">
        <f t="shared" si="3"/>
        <v>7</v>
      </c>
      <c r="B12" s="25"/>
      <c r="C12" s="44" t="s">
        <v>428</v>
      </c>
      <c r="D12" s="33">
        <v>611</v>
      </c>
      <c r="E12" s="27" t="s">
        <v>155</v>
      </c>
      <c r="F12" s="60">
        <v>0</v>
      </c>
      <c r="G12" s="60">
        <v>18172</v>
      </c>
      <c r="H12" s="60">
        <v>0</v>
      </c>
      <c r="I12" s="60">
        <v>0</v>
      </c>
      <c r="J12" s="86">
        <f t="shared" ref="J12:J26" si="5">H12*1.04</f>
        <v>0</v>
      </c>
      <c r="K12" s="29">
        <f t="shared" ref="K12:K26" si="6">J12*1.01</f>
        <v>0</v>
      </c>
      <c r="L12" s="29">
        <f t="shared" ref="L12:L26" si="7">K12</f>
        <v>0</v>
      </c>
    </row>
    <row r="13" spans="1:12" s="17" customFormat="1" ht="14.1" customHeight="1" x14ac:dyDescent="0.2">
      <c r="A13" s="180">
        <f t="shared" si="3"/>
        <v>8</v>
      </c>
      <c r="B13" s="25"/>
      <c r="C13" s="44" t="s">
        <v>428</v>
      </c>
      <c r="D13" s="33">
        <v>621</v>
      </c>
      <c r="E13" s="27" t="s">
        <v>98</v>
      </c>
      <c r="F13" s="60">
        <v>0</v>
      </c>
      <c r="G13" s="60">
        <v>1817</v>
      </c>
      <c r="H13" s="60">
        <v>0</v>
      </c>
      <c r="I13" s="60">
        <v>0</v>
      </c>
      <c r="J13" s="86">
        <f t="shared" si="5"/>
        <v>0</v>
      </c>
      <c r="K13" s="29">
        <f t="shared" si="6"/>
        <v>0</v>
      </c>
      <c r="L13" s="29">
        <f t="shared" si="7"/>
        <v>0</v>
      </c>
    </row>
    <row r="14" spans="1:12" s="17" customFormat="1" ht="14.1" customHeight="1" x14ac:dyDescent="0.2">
      <c r="A14" s="180">
        <f t="shared" si="3"/>
        <v>9</v>
      </c>
      <c r="B14" s="25"/>
      <c r="C14" s="44" t="s">
        <v>428</v>
      </c>
      <c r="D14" s="33" t="s">
        <v>7</v>
      </c>
      <c r="E14" s="27" t="s">
        <v>24</v>
      </c>
      <c r="F14" s="60">
        <v>0</v>
      </c>
      <c r="G14" s="60">
        <v>255</v>
      </c>
      <c r="H14" s="60">
        <v>0</v>
      </c>
      <c r="I14" s="60">
        <v>0</v>
      </c>
      <c r="J14" s="86">
        <f t="shared" si="5"/>
        <v>0</v>
      </c>
      <c r="K14" s="29">
        <f t="shared" si="6"/>
        <v>0</v>
      </c>
      <c r="L14" s="29">
        <f t="shared" si="7"/>
        <v>0</v>
      </c>
    </row>
    <row r="15" spans="1:12" s="17" customFormat="1" ht="14.1" customHeight="1" x14ac:dyDescent="0.2">
      <c r="A15" s="180">
        <f t="shared" si="3"/>
        <v>10</v>
      </c>
      <c r="B15" s="25"/>
      <c r="C15" s="44" t="s">
        <v>428</v>
      </c>
      <c r="D15" s="33" t="s">
        <v>8</v>
      </c>
      <c r="E15" s="27" t="s">
        <v>25</v>
      </c>
      <c r="F15" s="60">
        <v>0</v>
      </c>
      <c r="G15" s="60">
        <v>2544</v>
      </c>
      <c r="H15" s="60">
        <v>0</v>
      </c>
      <c r="I15" s="60">
        <v>0</v>
      </c>
      <c r="J15" s="86">
        <f t="shared" si="5"/>
        <v>0</v>
      </c>
      <c r="K15" s="29">
        <f t="shared" si="6"/>
        <v>0</v>
      </c>
      <c r="L15" s="29">
        <f t="shared" si="7"/>
        <v>0</v>
      </c>
    </row>
    <row r="16" spans="1:12" s="17" customFormat="1" ht="14.1" customHeight="1" x14ac:dyDescent="0.2">
      <c r="A16" s="180">
        <f t="shared" si="3"/>
        <v>11</v>
      </c>
      <c r="B16" s="25"/>
      <c r="C16" s="44" t="s">
        <v>428</v>
      </c>
      <c r="D16" s="26">
        <v>625003</v>
      </c>
      <c r="E16" s="27" t="s">
        <v>22</v>
      </c>
      <c r="F16" s="60">
        <v>0</v>
      </c>
      <c r="G16" s="60">
        <v>145</v>
      </c>
      <c r="H16" s="60">
        <v>0</v>
      </c>
      <c r="I16" s="60">
        <v>0</v>
      </c>
      <c r="J16" s="86">
        <f t="shared" si="5"/>
        <v>0</v>
      </c>
      <c r="K16" s="29">
        <f t="shared" si="6"/>
        <v>0</v>
      </c>
      <c r="L16" s="29">
        <f t="shared" si="7"/>
        <v>0</v>
      </c>
    </row>
    <row r="17" spans="1:12" s="17" customFormat="1" ht="14.1" customHeight="1" x14ac:dyDescent="0.2">
      <c r="A17" s="180">
        <f t="shared" si="3"/>
        <v>12</v>
      </c>
      <c r="B17" s="25"/>
      <c r="C17" s="44" t="s">
        <v>428</v>
      </c>
      <c r="D17" s="26">
        <v>625004</v>
      </c>
      <c r="E17" s="27" t="s">
        <v>26</v>
      </c>
      <c r="F17" s="60">
        <v>0</v>
      </c>
      <c r="G17" s="60">
        <v>545</v>
      </c>
      <c r="H17" s="60">
        <v>0</v>
      </c>
      <c r="I17" s="60">
        <v>0</v>
      </c>
      <c r="J17" s="86">
        <f t="shared" si="5"/>
        <v>0</v>
      </c>
      <c r="K17" s="29">
        <f t="shared" si="6"/>
        <v>0</v>
      </c>
      <c r="L17" s="29">
        <f t="shared" si="7"/>
        <v>0</v>
      </c>
    </row>
    <row r="18" spans="1:12" s="17" customFormat="1" ht="14.1" customHeight="1" x14ac:dyDescent="0.2">
      <c r="A18" s="180">
        <f t="shared" si="3"/>
        <v>13</v>
      </c>
      <c r="B18" s="25"/>
      <c r="C18" s="44" t="s">
        <v>428</v>
      </c>
      <c r="D18" s="26">
        <v>625005</v>
      </c>
      <c r="E18" s="27" t="s">
        <v>139</v>
      </c>
      <c r="F18" s="60">
        <v>0</v>
      </c>
      <c r="G18" s="60">
        <v>182</v>
      </c>
      <c r="H18" s="60">
        <v>0</v>
      </c>
      <c r="I18" s="60">
        <v>0</v>
      </c>
      <c r="J18" s="86">
        <f t="shared" si="5"/>
        <v>0</v>
      </c>
      <c r="K18" s="29">
        <f t="shared" si="6"/>
        <v>0</v>
      </c>
      <c r="L18" s="29">
        <f t="shared" si="7"/>
        <v>0</v>
      </c>
    </row>
    <row r="19" spans="1:12" s="17" customFormat="1" ht="14.1" customHeight="1" x14ac:dyDescent="0.2">
      <c r="A19" s="180">
        <f>A18+1</f>
        <v>14</v>
      </c>
      <c r="B19" s="25"/>
      <c r="C19" s="44" t="s">
        <v>428</v>
      </c>
      <c r="D19" s="26">
        <v>625007</v>
      </c>
      <c r="E19" s="27" t="s">
        <v>23</v>
      </c>
      <c r="F19" s="60">
        <v>0</v>
      </c>
      <c r="G19" s="60">
        <v>862</v>
      </c>
      <c r="H19" s="60">
        <v>0</v>
      </c>
      <c r="I19" s="60">
        <v>0</v>
      </c>
      <c r="J19" s="86">
        <f t="shared" si="5"/>
        <v>0</v>
      </c>
      <c r="K19" s="29">
        <f t="shared" si="6"/>
        <v>0</v>
      </c>
      <c r="L19" s="29">
        <f t="shared" si="7"/>
        <v>0</v>
      </c>
    </row>
    <row r="20" spans="1:12" s="17" customFormat="1" ht="14.1" customHeight="1" x14ac:dyDescent="0.2">
      <c r="A20" s="180">
        <f t="shared" si="3"/>
        <v>15</v>
      </c>
      <c r="B20" s="25"/>
      <c r="C20" s="44" t="s">
        <v>428</v>
      </c>
      <c r="D20" s="26">
        <v>637004</v>
      </c>
      <c r="E20" s="27" t="s">
        <v>279</v>
      </c>
      <c r="F20" s="60">
        <v>8267</v>
      </c>
      <c r="G20" s="60">
        <v>8568</v>
      </c>
      <c r="H20" s="60">
        <v>0</v>
      </c>
      <c r="I20" s="60">
        <v>0</v>
      </c>
      <c r="J20" s="86">
        <f t="shared" si="5"/>
        <v>0</v>
      </c>
      <c r="K20" s="29">
        <f t="shared" si="6"/>
        <v>0</v>
      </c>
      <c r="L20" s="29">
        <f t="shared" si="7"/>
        <v>0</v>
      </c>
    </row>
    <row r="21" spans="1:12" s="17" customFormat="1" ht="14.1" customHeight="1" x14ac:dyDescent="0.2">
      <c r="A21" s="180">
        <f t="shared" si="3"/>
        <v>16</v>
      </c>
      <c r="B21" s="25"/>
      <c r="C21" s="44" t="s">
        <v>428</v>
      </c>
      <c r="D21" s="26">
        <v>637014</v>
      </c>
      <c r="E21" s="27" t="s">
        <v>400</v>
      </c>
      <c r="F21" s="60">
        <v>323</v>
      </c>
      <c r="G21" s="60">
        <v>2654</v>
      </c>
      <c r="H21" s="60">
        <v>0</v>
      </c>
      <c r="I21" s="60">
        <v>0</v>
      </c>
      <c r="J21" s="86">
        <f t="shared" si="5"/>
        <v>0</v>
      </c>
      <c r="K21" s="29">
        <f t="shared" si="6"/>
        <v>0</v>
      </c>
      <c r="L21" s="29">
        <f t="shared" si="7"/>
        <v>0</v>
      </c>
    </row>
    <row r="22" spans="1:12" s="17" customFormat="1" ht="14.1" customHeight="1" x14ac:dyDescent="0.2">
      <c r="A22" s="180">
        <f t="shared" si="3"/>
        <v>17</v>
      </c>
      <c r="B22" s="25"/>
      <c r="C22" s="44" t="s">
        <v>428</v>
      </c>
      <c r="D22" s="26">
        <v>637015</v>
      </c>
      <c r="E22" s="27" t="s">
        <v>401</v>
      </c>
      <c r="F22" s="60">
        <v>0</v>
      </c>
      <c r="G22" s="60">
        <v>215</v>
      </c>
      <c r="H22" s="60">
        <v>0</v>
      </c>
      <c r="I22" s="60">
        <v>0</v>
      </c>
      <c r="J22" s="86">
        <f t="shared" si="5"/>
        <v>0</v>
      </c>
      <c r="K22" s="29">
        <f t="shared" si="6"/>
        <v>0</v>
      </c>
      <c r="L22" s="29">
        <f t="shared" si="7"/>
        <v>0</v>
      </c>
    </row>
    <row r="23" spans="1:12" s="17" customFormat="1" ht="14.1" customHeight="1" x14ac:dyDescent="0.2">
      <c r="A23" s="180">
        <f t="shared" si="3"/>
        <v>18</v>
      </c>
      <c r="B23" s="25"/>
      <c r="C23" s="44" t="s">
        <v>428</v>
      </c>
      <c r="D23" s="26">
        <v>633006</v>
      </c>
      <c r="E23" s="27" t="s">
        <v>41</v>
      </c>
      <c r="F23" s="60">
        <v>610</v>
      </c>
      <c r="G23" s="60">
        <v>548</v>
      </c>
      <c r="H23" s="60">
        <v>0</v>
      </c>
      <c r="I23" s="60">
        <v>0</v>
      </c>
      <c r="J23" s="86">
        <f t="shared" si="5"/>
        <v>0</v>
      </c>
      <c r="K23" s="29">
        <f t="shared" si="6"/>
        <v>0</v>
      </c>
      <c r="L23" s="29">
        <f t="shared" si="7"/>
        <v>0</v>
      </c>
    </row>
    <row r="24" spans="1:12" s="17" customFormat="1" ht="14.1" customHeight="1" x14ac:dyDescent="0.2">
      <c r="A24" s="180">
        <f t="shared" si="3"/>
        <v>19</v>
      </c>
      <c r="B24" s="25"/>
      <c r="C24" s="44" t="s">
        <v>428</v>
      </c>
      <c r="D24" s="26">
        <v>633004</v>
      </c>
      <c r="E24" s="27" t="s">
        <v>402</v>
      </c>
      <c r="F24" s="60">
        <v>0</v>
      </c>
      <c r="G24" s="60">
        <v>515</v>
      </c>
      <c r="H24" s="60">
        <v>0</v>
      </c>
      <c r="I24" s="60">
        <v>0</v>
      </c>
      <c r="J24" s="86">
        <f t="shared" si="5"/>
        <v>0</v>
      </c>
      <c r="K24" s="29">
        <f t="shared" si="6"/>
        <v>0</v>
      </c>
      <c r="L24" s="29">
        <f t="shared" si="7"/>
        <v>0</v>
      </c>
    </row>
    <row r="25" spans="1:12" s="17" customFormat="1" ht="14.1" customHeight="1" x14ac:dyDescent="0.2">
      <c r="A25" s="293"/>
      <c r="B25" s="25"/>
      <c r="C25" s="44" t="s">
        <v>428</v>
      </c>
      <c r="D25" s="26">
        <v>633004</v>
      </c>
      <c r="E25" s="44" t="s">
        <v>522</v>
      </c>
      <c r="F25" s="291">
        <v>1882</v>
      </c>
      <c r="G25" s="295">
        <v>0</v>
      </c>
      <c r="H25" s="60">
        <v>0</v>
      </c>
      <c r="I25" s="60">
        <v>0</v>
      </c>
      <c r="J25" s="86">
        <f t="shared" si="5"/>
        <v>0</v>
      </c>
      <c r="K25" s="29">
        <f t="shared" si="6"/>
        <v>0</v>
      </c>
      <c r="L25" s="29">
        <f t="shared" si="7"/>
        <v>0</v>
      </c>
    </row>
    <row r="26" spans="1:12" s="17" customFormat="1" ht="14.1" customHeight="1" x14ac:dyDescent="0.2">
      <c r="A26" s="180">
        <f>A24+1</f>
        <v>20</v>
      </c>
      <c r="B26" s="25"/>
      <c r="C26" s="44" t="s">
        <v>428</v>
      </c>
      <c r="D26" s="26">
        <v>637005</v>
      </c>
      <c r="E26" s="27" t="s">
        <v>403</v>
      </c>
      <c r="F26" s="60">
        <v>197</v>
      </c>
      <c r="G26" s="60">
        <v>197</v>
      </c>
      <c r="H26" s="60">
        <v>0</v>
      </c>
      <c r="I26" s="60">
        <v>0</v>
      </c>
      <c r="J26" s="86">
        <f t="shared" si="5"/>
        <v>0</v>
      </c>
      <c r="K26" s="29">
        <f t="shared" si="6"/>
        <v>0</v>
      </c>
      <c r="L26" s="29">
        <f t="shared" si="7"/>
        <v>0</v>
      </c>
    </row>
    <row r="27" spans="1:12" ht="14.1" customHeight="1" x14ac:dyDescent="0.2">
      <c r="A27" s="180">
        <f>A26+1</f>
        <v>21</v>
      </c>
      <c r="B27" s="374" t="s">
        <v>274</v>
      </c>
      <c r="C27" s="374"/>
      <c r="D27" s="374"/>
      <c r="E27" s="374"/>
      <c r="F27" s="34">
        <f t="shared" ref="F27:L27" si="8">SUM(F28:F31)</f>
        <v>11724</v>
      </c>
      <c r="G27" s="34">
        <f t="shared" si="8"/>
        <v>10227</v>
      </c>
      <c r="H27" s="34">
        <f t="shared" si="8"/>
        <v>12810</v>
      </c>
      <c r="I27" s="34">
        <f t="shared" si="8"/>
        <v>11420</v>
      </c>
      <c r="J27" s="34">
        <f t="shared" si="8"/>
        <v>12810</v>
      </c>
      <c r="K27" s="34">
        <f t="shared" si="8"/>
        <v>11418.099999999999</v>
      </c>
      <c r="L27" s="34">
        <f t="shared" si="8"/>
        <v>11418.099999999999</v>
      </c>
    </row>
    <row r="28" spans="1:12" s="17" customFormat="1" ht="14.1" customHeight="1" x14ac:dyDescent="0.2">
      <c r="A28" s="180">
        <f t="shared" si="3"/>
        <v>22</v>
      </c>
      <c r="B28" s="25"/>
      <c r="C28" s="76" t="s">
        <v>275</v>
      </c>
      <c r="D28" s="80" t="s">
        <v>280</v>
      </c>
      <c r="E28" s="98" t="s">
        <v>276</v>
      </c>
      <c r="F28" s="60">
        <v>765</v>
      </c>
      <c r="G28" s="60">
        <v>137</v>
      </c>
      <c r="H28" s="60">
        <v>140</v>
      </c>
      <c r="I28" s="60">
        <v>250</v>
      </c>
      <c r="J28" s="60">
        <v>140</v>
      </c>
      <c r="K28" s="29">
        <f t="shared" ref="K28:K30" si="9">J28*1.01</f>
        <v>141.4</v>
      </c>
      <c r="L28" s="29">
        <f t="shared" ref="L28:L30" si="10">K28</f>
        <v>141.4</v>
      </c>
    </row>
    <row r="29" spans="1:12" s="17" customFormat="1" ht="14.1" customHeight="1" x14ac:dyDescent="0.2">
      <c r="A29" s="180">
        <f t="shared" si="3"/>
        <v>23</v>
      </c>
      <c r="B29" s="25"/>
      <c r="C29" s="76" t="s">
        <v>275</v>
      </c>
      <c r="D29" s="80" t="s">
        <v>281</v>
      </c>
      <c r="E29" s="98" t="s">
        <v>277</v>
      </c>
      <c r="F29" s="60">
        <v>4496</v>
      </c>
      <c r="G29" s="60">
        <v>5344</v>
      </c>
      <c r="H29" s="60">
        <v>5350</v>
      </c>
      <c r="I29" s="60">
        <v>5350</v>
      </c>
      <c r="J29" s="60">
        <v>5350</v>
      </c>
      <c r="K29" s="29">
        <f t="shared" si="9"/>
        <v>5403.5</v>
      </c>
      <c r="L29" s="29">
        <f t="shared" si="10"/>
        <v>5403.5</v>
      </c>
    </row>
    <row r="30" spans="1:12" s="17" customFormat="1" ht="14.1" customHeight="1" x14ac:dyDescent="0.2">
      <c r="A30" s="180">
        <f t="shared" si="3"/>
        <v>24</v>
      </c>
      <c r="B30" s="25"/>
      <c r="C30" s="76" t="s">
        <v>275</v>
      </c>
      <c r="D30" s="80" t="s">
        <v>221</v>
      </c>
      <c r="E30" s="98" t="s">
        <v>278</v>
      </c>
      <c r="F30" s="60">
        <v>6463</v>
      </c>
      <c r="G30" s="60">
        <v>3262</v>
      </c>
      <c r="H30" s="60">
        <v>5320</v>
      </c>
      <c r="I30" s="60">
        <v>5320</v>
      </c>
      <c r="J30" s="60">
        <v>5320</v>
      </c>
      <c r="K30" s="29">
        <f t="shared" si="9"/>
        <v>5373.2</v>
      </c>
      <c r="L30" s="29">
        <f t="shared" si="10"/>
        <v>5373.2</v>
      </c>
    </row>
    <row r="31" spans="1:12" s="17" customFormat="1" ht="14.1" customHeight="1" x14ac:dyDescent="0.2">
      <c r="A31" s="286">
        <f t="shared" si="3"/>
        <v>25</v>
      </c>
      <c r="B31" s="25"/>
      <c r="C31" s="76" t="s">
        <v>275</v>
      </c>
      <c r="D31" s="80" t="s">
        <v>282</v>
      </c>
      <c r="E31" s="98" t="s">
        <v>283</v>
      </c>
      <c r="F31" s="60">
        <v>0</v>
      </c>
      <c r="G31" s="60">
        <v>1484</v>
      </c>
      <c r="H31" s="60">
        <v>2000</v>
      </c>
      <c r="I31" s="60">
        <v>500</v>
      </c>
      <c r="J31" s="60">
        <v>2000</v>
      </c>
      <c r="K31" s="29">
        <v>500</v>
      </c>
      <c r="L31" s="29">
        <v>500</v>
      </c>
    </row>
    <row r="32" spans="1:12" s="17" customFormat="1" ht="14.1" customHeight="1" x14ac:dyDescent="0.2">
      <c r="A32" s="192"/>
      <c r="B32" s="50"/>
      <c r="C32" s="4"/>
      <c r="D32" s="3"/>
      <c r="E32" s="123"/>
      <c r="F32" s="107"/>
      <c r="G32" s="107"/>
      <c r="H32" s="107"/>
      <c r="I32" s="107"/>
      <c r="J32" s="107"/>
      <c r="K32" s="107"/>
      <c r="L32" s="107"/>
    </row>
    <row r="33" spans="1:12" ht="14.25" x14ac:dyDescent="0.2">
      <c r="C33" s="373" t="s">
        <v>86</v>
      </c>
      <c r="D33" s="373"/>
      <c r="E33" s="373"/>
      <c r="F33" s="36">
        <f t="shared" ref="F33:L33" si="11">F27+F11+F6</f>
        <v>30555</v>
      </c>
      <c r="G33" s="36">
        <f t="shared" si="11"/>
        <v>50203</v>
      </c>
      <c r="H33" s="36">
        <f t="shared" si="11"/>
        <v>13840</v>
      </c>
      <c r="I33" s="36">
        <f t="shared" si="11"/>
        <v>12470</v>
      </c>
      <c r="J33" s="36">
        <f t="shared" si="11"/>
        <v>13860</v>
      </c>
      <c r="K33" s="36">
        <f t="shared" si="11"/>
        <v>12478.599999999999</v>
      </c>
      <c r="L33" s="36">
        <f t="shared" si="11"/>
        <v>12478.599999999999</v>
      </c>
    </row>
    <row r="34" spans="1:12" ht="14.25" x14ac:dyDescent="0.2">
      <c r="C34" s="294"/>
      <c r="D34" s="294"/>
      <c r="E34" s="294"/>
      <c r="F34" s="43"/>
      <c r="G34" s="43"/>
      <c r="H34" s="43"/>
      <c r="I34" s="43"/>
      <c r="J34" s="43"/>
      <c r="K34" s="43"/>
      <c r="L34" s="43"/>
    </row>
    <row r="35" spans="1:12" s="205" customFormat="1" ht="21.75" customHeight="1" x14ac:dyDescent="0.25">
      <c r="A35" s="287"/>
      <c r="C35" s="128" t="s">
        <v>269</v>
      </c>
    </row>
    <row r="36" spans="1:12" s="205" customFormat="1" x14ac:dyDescent="0.2"/>
    <row r="37" spans="1:12" s="205" customFormat="1" x14ac:dyDescent="0.2"/>
    <row r="38" spans="1:12" s="205" customFormat="1" x14ac:dyDescent="0.2"/>
    <row r="39" spans="1:12" s="288" customFormat="1" ht="25.5" customHeight="1" x14ac:dyDescent="0.2">
      <c r="A39" s="385"/>
      <c r="B39" s="387" t="s">
        <v>56</v>
      </c>
      <c r="C39" s="379" t="s">
        <v>57</v>
      </c>
      <c r="D39" s="387" t="s">
        <v>59</v>
      </c>
      <c r="E39" s="385" t="s">
        <v>58</v>
      </c>
      <c r="F39" s="256" t="s">
        <v>435</v>
      </c>
      <c r="G39" s="256" t="s">
        <v>435</v>
      </c>
      <c r="H39" s="257" t="s">
        <v>432</v>
      </c>
      <c r="I39" s="257" t="s">
        <v>434</v>
      </c>
      <c r="J39" s="257" t="s">
        <v>433</v>
      </c>
      <c r="K39" s="257" t="s">
        <v>433</v>
      </c>
      <c r="L39" s="257" t="s">
        <v>433</v>
      </c>
    </row>
    <row r="40" spans="1:12" s="288" customFormat="1" ht="16.5" customHeight="1" x14ac:dyDescent="0.2">
      <c r="A40" s="386"/>
      <c r="B40" s="388"/>
      <c r="C40" s="380"/>
      <c r="D40" s="388"/>
      <c r="E40" s="386"/>
      <c r="F40" s="256">
        <v>2011</v>
      </c>
      <c r="G40" s="256">
        <v>2012</v>
      </c>
      <c r="H40" s="257">
        <v>2013</v>
      </c>
      <c r="I40" s="257">
        <v>2013</v>
      </c>
      <c r="J40" s="257">
        <v>2014</v>
      </c>
      <c r="K40" s="257">
        <v>2015</v>
      </c>
      <c r="L40" s="257">
        <v>2016</v>
      </c>
    </row>
    <row r="41" spans="1:12" s="205" customFormat="1" ht="14.1" customHeight="1" x14ac:dyDescent="0.2">
      <c r="A41" s="236">
        <v>1</v>
      </c>
      <c r="B41" s="374" t="s">
        <v>274</v>
      </c>
      <c r="C41" s="374"/>
      <c r="D41" s="374"/>
      <c r="E41" s="374"/>
      <c r="F41" s="34">
        <f t="shared" ref="F41:L41" si="12">F42</f>
        <v>5000</v>
      </c>
      <c r="G41" s="34">
        <f t="shared" si="12"/>
        <v>3060</v>
      </c>
      <c r="H41" s="34">
        <f t="shared" si="12"/>
        <v>2500</v>
      </c>
      <c r="I41" s="34">
        <f t="shared" si="12"/>
        <v>0</v>
      </c>
      <c r="J41" s="34">
        <f t="shared" si="12"/>
        <v>2500</v>
      </c>
      <c r="K41" s="34">
        <f t="shared" si="12"/>
        <v>0</v>
      </c>
      <c r="L41" s="34">
        <f t="shared" si="12"/>
        <v>0</v>
      </c>
    </row>
    <row r="42" spans="1:12" s="2" customFormat="1" ht="14.1" customHeight="1" outlineLevel="2" x14ac:dyDescent="0.2">
      <c r="A42" s="236">
        <f>A41+1</f>
        <v>2</v>
      </c>
      <c r="B42" s="76"/>
      <c r="C42" s="76" t="s">
        <v>275</v>
      </c>
      <c r="D42" s="80">
        <v>718004</v>
      </c>
      <c r="E42" s="98" t="s">
        <v>494</v>
      </c>
      <c r="F42" s="121">
        <v>5000</v>
      </c>
      <c r="G42" s="121">
        <v>3060</v>
      </c>
      <c r="H42" s="121">
        <v>2500</v>
      </c>
      <c r="I42" s="121">
        <v>0</v>
      </c>
      <c r="J42" s="121">
        <v>2500</v>
      </c>
      <c r="K42" s="121">
        <v>0</v>
      </c>
      <c r="L42" s="121">
        <v>0</v>
      </c>
    </row>
    <row r="43" spans="1:12" s="2" customFormat="1" ht="14.1" customHeight="1" outlineLevel="2" x14ac:dyDescent="0.2">
      <c r="A43" s="289"/>
      <c r="B43" s="4"/>
      <c r="C43" s="4"/>
      <c r="D43" s="3"/>
      <c r="E43" s="123"/>
      <c r="F43" s="290"/>
      <c r="G43" s="290"/>
      <c r="H43" s="290"/>
      <c r="I43" s="290"/>
      <c r="J43" s="290"/>
      <c r="K43" s="290"/>
      <c r="L43" s="290"/>
    </row>
    <row r="44" spans="1:12" s="205" customFormat="1" x14ac:dyDescent="0.2"/>
    <row r="45" spans="1:12" s="205" customFormat="1" ht="14.25" x14ac:dyDescent="0.2">
      <c r="C45" s="373" t="s">
        <v>86</v>
      </c>
      <c r="D45" s="373"/>
      <c r="E45" s="373"/>
      <c r="F45" s="36">
        <f t="shared" ref="F45:L45" si="13">SUM(F41)</f>
        <v>5000</v>
      </c>
      <c r="G45" s="36">
        <f t="shared" si="13"/>
        <v>3060</v>
      </c>
      <c r="H45" s="36">
        <f t="shared" si="13"/>
        <v>2500</v>
      </c>
      <c r="I45" s="36">
        <f t="shared" si="13"/>
        <v>0</v>
      </c>
      <c r="J45" s="36">
        <f t="shared" si="13"/>
        <v>2500</v>
      </c>
      <c r="K45" s="36">
        <f t="shared" si="13"/>
        <v>0</v>
      </c>
      <c r="L45" s="36">
        <f t="shared" si="13"/>
        <v>0</v>
      </c>
    </row>
    <row r="46" spans="1:12" s="205" customFormat="1" x14ac:dyDescent="0.2"/>
    <row r="47" spans="1:12" s="205" customFormat="1" x14ac:dyDescent="0.2"/>
    <row r="48" spans="1:12" x14ac:dyDescent="0.2">
      <c r="G48" s="35"/>
      <c r="H48" s="35"/>
      <c r="I48" s="35"/>
    </row>
    <row r="49" spans="8:9" x14ac:dyDescent="0.2">
      <c r="H49" s="35"/>
      <c r="I49" s="35"/>
    </row>
  </sheetData>
  <mergeCells count="16">
    <mergeCell ref="C33:E33"/>
    <mergeCell ref="E4:E5"/>
    <mergeCell ref="B6:E6"/>
    <mergeCell ref="B11:E11"/>
    <mergeCell ref="A4:A5"/>
    <mergeCell ref="B4:B5"/>
    <mergeCell ref="C4:C5"/>
    <mergeCell ref="D4:D5"/>
    <mergeCell ref="B27:E27"/>
    <mergeCell ref="B41:E41"/>
    <mergeCell ref="C45:E45"/>
    <mergeCell ref="A39:A40"/>
    <mergeCell ref="B39:B40"/>
    <mergeCell ref="C39:C40"/>
    <mergeCell ref="D39:D40"/>
    <mergeCell ref="E39:E4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workbookViewId="0">
      <selection activeCell="J12" sqref="J12"/>
    </sheetView>
  </sheetViews>
  <sheetFormatPr defaultRowHeight="12.75" outlineLevelRow="2" x14ac:dyDescent="0.2"/>
  <cols>
    <col min="1" max="1" width="5.42578125" customWidth="1"/>
    <col min="2" max="2" width="6.7109375" customWidth="1"/>
    <col min="4" max="4" width="13.28515625" customWidth="1"/>
    <col min="5" max="5" width="21.140625" customWidth="1"/>
    <col min="6" max="12" width="15.42578125" customWidth="1"/>
  </cols>
  <sheetData>
    <row r="2" spans="1:12" ht="21.75" customHeight="1" x14ac:dyDescent="0.25">
      <c r="A2" s="39"/>
      <c r="C2" s="128" t="s">
        <v>285</v>
      </c>
    </row>
    <row r="3" spans="1:12" ht="3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430</v>
      </c>
      <c r="C6" s="374"/>
      <c r="D6" s="374"/>
      <c r="E6" s="374"/>
      <c r="F6" s="34">
        <f t="shared" ref="F6:L6" si="0">SUM(F7:F18)</f>
        <v>9116</v>
      </c>
      <c r="G6" s="34">
        <f t="shared" si="0"/>
        <v>15765</v>
      </c>
      <c r="H6" s="34">
        <f t="shared" si="0"/>
        <v>68059</v>
      </c>
      <c r="I6" s="34">
        <f t="shared" si="0"/>
        <v>51537</v>
      </c>
      <c r="J6" s="34">
        <f t="shared" si="0"/>
        <v>22682</v>
      </c>
      <c r="K6" s="34">
        <f t="shared" si="0"/>
        <v>22895.690000000002</v>
      </c>
      <c r="L6" s="34">
        <f t="shared" si="0"/>
        <v>22895.690000000002</v>
      </c>
    </row>
    <row r="7" spans="1:12" s="17" customFormat="1" ht="14.1" customHeight="1" outlineLevel="2" x14ac:dyDescent="0.2">
      <c r="A7" s="24">
        <f>A6+1</f>
        <v>2</v>
      </c>
      <c r="B7" s="25"/>
      <c r="C7" s="32" t="s">
        <v>286</v>
      </c>
      <c r="D7" s="26">
        <v>632001</v>
      </c>
      <c r="E7" s="27" t="s">
        <v>127</v>
      </c>
      <c r="F7" s="29">
        <v>0</v>
      </c>
      <c r="G7" s="29">
        <v>0</v>
      </c>
      <c r="H7" s="29">
        <v>1200</v>
      </c>
      <c r="I7" s="29">
        <v>1724</v>
      </c>
      <c r="J7" s="29">
        <v>1794</v>
      </c>
      <c r="K7" s="29">
        <f t="shared" ref="K7:K18" si="1">J7*1.01</f>
        <v>1811.94</v>
      </c>
      <c r="L7" s="29">
        <f t="shared" ref="L7:L18" si="2">K7</f>
        <v>1811.94</v>
      </c>
    </row>
    <row r="8" spans="1:12" s="17" customFormat="1" ht="14.1" customHeight="1" outlineLevel="2" x14ac:dyDescent="0.2">
      <c r="A8" s="24">
        <f>A7+1</f>
        <v>3</v>
      </c>
      <c r="B8" s="25"/>
      <c r="C8" s="32" t="s">
        <v>286</v>
      </c>
      <c r="D8" s="26">
        <v>632002</v>
      </c>
      <c r="E8" s="27" t="s">
        <v>287</v>
      </c>
      <c r="F8" s="29">
        <v>1318</v>
      </c>
      <c r="G8" s="29">
        <v>7305</v>
      </c>
      <c r="H8" s="29">
        <v>5500</v>
      </c>
      <c r="I8" s="29">
        <v>6000</v>
      </c>
      <c r="J8" s="29">
        <v>6240</v>
      </c>
      <c r="K8" s="29">
        <f t="shared" si="1"/>
        <v>6302.4</v>
      </c>
      <c r="L8" s="29">
        <f t="shared" si="2"/>
        <v>6302.4</v>
      </c>
    </row>
    <row r="9" spans="1:12" s="17" customFormat="1" ht="14.1" customHeight="1" outlineLevel="2" x14ac:dyDescent="0.2">
      <c r="A9" s="24">
        <f t="shared" ref="A9:A18" si="3">A8+1</f>
        <v>4</v>
      </c>
      <c r="B9" s="25"/>
      <c r="C9" s="32" t="s">
        <v>286</v>
      </c>
      <c r="D9" s="26">
        <v>633006</v>
      </c>
      <c r="E9" s="27" t="s">
        <v>288</v>
      </c>
      <c r="F9" s="29">
        <v>1327</v>
      </c>
      <c r="G9" s="29">
        <v>1465</v>
      </c>
      <c r="H9" s="29">
        <v>1500</v>
      </c>
      <c r="I9" s="29">
        <v>1500</v>
      </c>
      <c r="J9" s="29">
        <f>H9*1.04</f>
        <v>1560</v>
      </c>
      <c r="K9" s="29">
        <f t="shared" si="1"/>
        <v>1575.6</v>
      </c>
      <c r="L9" s="29">
        <f t="shared" si="2"/>
        <v>1575.6</v>
      </c>
    </row>
    <row r="10" spans="1:12" s="17" customFormat="1" ht="14.1" customHeight="1" outlineLevel="2" x14ac:dyDescent="0.2">
      <c r="A10" s="24">
        <f t="shared" si="3"/>
        <v>5</v>
      </c>
      <c r="B10" s="25"/>
      <c r="C10" s="32" t="s">
        <v>286</v>
      </c>
      <c r="D10" s="26">
        <v>635006</v>
      </c>
      <c r="E10" s="27" t="s">
        <v>289</v>
      </c>
      <c r="F10" s="29">
        <v>2196</v>
      </c>
      <c r="G10" s="29">
        <v>5331</v>
      </c>
      <c r="H10" s="29">
        <v>12000</v>
      </c>
      <c r="I10" s="29">
        <v>12000</v>
      </c>
      <c r="J10" s="29">
        <v>9000</v>
      </c>
      <c r="K10" s="29">
        <f t="shared" si="1"/>
        <v>9090</v>
      </c>
      <c r="L10" s="29">
        <f t="shared" si="2"/>
        <v>9090</v>
      </c>
    </row>
    <row r="11" spans="1:12" s="17" customFormat="1" ht="14.1" customHeight="1" outlineLevel="2" x14ac:dyDescent="0.2">
      <c r="A11" s="24">
        <f t="shared" si="3"/>
        <v>6</v>
      </c>
      <c r="B11" s="25"/>
      <c r="C11" s="32" t="s">
        <v>286</v>
      </c>
      <c r="D11" s="26">
        <v>635006</v>
      </c>
      <c r="E11" s="27" t="s">
        <v>476</v>
      </c>
      <c r="F11" s="308">
        <v>0</v>
      </c>
      <c r="G11" s="308">
        <v>0</v>
      </c>
      <c r="H11" s="309">
        <v>0</v>
      </c>
      <c r="I11" s="307">
        <v>0</v>
      </c>
      <c r="J11" s="29">
        <v>2775</v>
      </c>
      <c r="K11" s="29">
        <f t="shared" ref="K11" si="4">J11*1.01</f>
        <v>2802.75</v>
      </c>
      <c r="L11" s="29">
        <f t="shared" ref="L11" si="5">K11</f>
        <v>2802.75</v>
      </c>
    </row>
    <row r="12" spans="1:12" s="17" customFormat="1" ht="14.1" customHeight="1" outlineLevel="2" x14ac:dyDescent="0.2">
      <c r="A12" s="24">
        <f t="shared" si="3"/>
        <v>7</v>
      </c>
      <c r="B12" s="25"/>
      <c r="C12" s="32" t="s">
        <v>286</v>
      </c>
      <c r="D12" s="26">
        <v>637015</v>
      </c>
      <c r="E12" s="27" t="s">
        <v>290</v>
      </c>
      <c r="F12" s="29">
        <v>2822</v>
      </c>
      <c r="G12" s="29">
        <v>626</v>
      </c>
      <c r="H12" s="29">
        <v>1313</v>
      </c>
      <c r="I12" s="29">
        <v>1313</v>
      </c>
      <c r="J12" s="29">
        <v>1313</v>
      </c>
      <c r="K12" s="29">
        <v>1313</v>
      </c>
      <c r="L12" s="29">
        <f t="shared" si="2"/>
        <v>1313</v>
      </c>
    </row>
    <row r="13" spans="1:12" s="17" customFormat="1" ht="14.1" customHeight="1" outlineLevel="2" x14ac:dyDescent="0.2">
      <c r="A13" s="24">
        <f t="shared" si="3"/>
        <v>8</v>
      </c>
      <c r="B13" s="25"/>
      <c r="C13" s="32" t="s">
        <v>286</v>
      </c>
      <c r="D13" s="26">
        <v>637037</v>
      </c>
      <c r="E13" s="27" t="s">
        <v>492</v>
      </c>
      <c r="F13" s="29">
        <v>0</v>
      </c>
      <c r="G13" s="29">
        <v>0</v>
      </c>
      <c r="H13" s="29">
        <v>17546</v>
      </c>
      <c r="I13" s="29">
        <v>0</v>
      </c>
      <c r="J13" s="29">
        <v>0</v>
      </c>
      <c r="K13" s="29">
        <f t="shared" si="1"/>
        <v>0</v>
      </c>
      <c r="L13" s="29">
        <f t="shared" si="2"/>
        <v>0</v>
      </c>
    </row>
    <row r="14" spans="1:12" s="17" customFormat="1" ht="14.1" customHeight="1" outlineLevel="2" x14ac:dyDescent="0.2">
      <c r="A14" s="24">
        <f t="shared" si="3"/>
        <v>9</v>
      </c>
      <c r="B14" s="25"/>
      <c r="C14" s="32" t="s">
        <v>286</v>
      </c>
      <c r="D14" s="26">
        <v>625003</v>
      </c>
      <c r="E14" s="27" t="s">
        <v>234</v>
      </c>
      <c r="F14" s="29">
        <v>1</v>
      </c>
      <c r="G14" s="29">
        <v>1</v>
      </c>
      <c r="H14" s="29">
        <v>0</v>
      </c>
      <c r="I14" s="29">
        <v>0</v>
      </c>
      <c r="J14" s="29">
        <f>H14*1.04</f>
        <v>0</v>
      </c>
      <c r="K14" s="29">
        <f t="shared" si="1"/>
        <v>0</v>
      </c>
      <c r="L14" s="29">
        <f t="shared" si="2"/>
        <v>0</v>
      </c>
    </row>
    <row r="15" spans="1:12" s="17" customFormat="1" ht="14.1" customHeight="1" outlineLevel="2" x14ac:dyDescent="0.2">
      <c r="A15" s="24">
        <f t="shared" si="3"/>
        <v>10</v>
      </c>
      <c r="B15" s="25"/>
      <c r="C15" s="32" t="s">
        <v>286</v>
      </c>
      <c r="D15" s="26">
        <v>637004</v>
      </c>
      <c r="E15" s="27" t="s">
        <v>279</v>
      </c>
      <c r="F15" s="29">
        <v>532</v>
      </c>
      <c r="G15" s="29">
        <v>319</v>
      </c>
      <c r="H15" s="29">
        <v>0</v>
      </c>
      <c r="I15" s="29">
        <v>0</v>
      </c>
      <c r="J15" s="29">
        <f>H15*1.04</f>
        <v>0</v>
      </c>
      <c r="K15" s="29">
        <f t="shared" si="1"/>
        <v>0</v>
      </c>
      <c r="L15" s="29">
        <f t="shared" si="2"/>
        <v>0</v>
      </c>
    </row>
    <row r="16" spans="1:12" s="17" customFormat="1" ht="14.1" customHeight="1" outlineLevel="2" x14ac:dyDescent="0.2">
      <c r="A16" s="24">
        <f t="shared" si="3"/>
        <v>11</v>
      </c>
      <c r="B16" s="25"/>
      <c r="C16" s="32" t="s">
        <v>286</v>
      </c>
      <c r="D16" s="26">
        <v>372027</v>
      </c>
      <c r="E16" s="27" t="s">
        <v>236</v>
      </c>
      <c r="F16" s="29">
        <v>100</v>
      </c>
      <c r="G16" s="29">
        <v>30</v>
      </c>
      <c r="H16" s="29">
        <v>0</v>
      </c>
      <c r="I16" s="29">
        <v>0</v>
      </c>
      <c r="J16" s="29">
        <f>H16*1.04</f>
        <v>0</v>
      </c>
      <c r="K16" s="29">
        <f t="shared" si="1"/>
        <v>0</v>
      </c>
      <c r="L16" s="29">
        <f t="shared" si="2"/>
        <v>0</v>
      </c>
    </row>
    <row r="17" spans="1:12" s="17" customFormat="1" ht="14.1" customHeight="1" outlineLevel="2" x14ac:dyDescent="0.2">
      <c r="A17" s="24">
        <f t="shared" si="3"/>
        <v>12</v>
      </c>
      <c r="B17" s="25"/>
      <c r="C17" s="32" t="s">
        <v>286</v>
      </c>
      <c r="D17" s="26">
        <v>813002</v>
      </c>
      <c r="E17" s="27" t="s">
        <v>477</v>
      </c>
      <c r="F17" s="29">
        <v>0</v>
      </c>
      <c r="G17" s="29">
        <v>0</v>
      </c>
      <c r="H17" s="29">
        <v>29000</v>
      </c>
      <c r="I17" s="29">
        <v>29000</v>
      </c>
      <c r="J17" s="29">
        <v>0</v>
      </c>
      <c r="K17" s="29">
        <f t="shared" ref="K17" si="6">J17*1.01</f>
        <v>0</v>
      </c>
      <c r="L17" s="29">
        <f t="shared" ref="L17" si="7">K17</f>
        <v>0</v>
      </c>
    </row>
    <row r="18" spans="1:12" s="17" customFormat="1" ht="14.1" customHeight="1" outlineLevel="2" x14ac:dyDescent="0.2">
      <c r="A18" s="24">
        <f t="shared" si="3"/>
        <v>13</v>
      </c>
      <c r="B18" s="25"/>
      <c r="C18" s="32" t="s">
        <v>286</v>
      </c>
      <c r="D18" s="26">
        <v>632001</v>
      </c>
      <c r="E18" s="27" t="s">
        <v>493</v>
      </c>
      <c r="F18" s="29">
        <v>820</v>
      </c>
      <c r="G18" s="29">
        <v>688</v>
      </c>
      <c r="H18" s="29">
        <v>0</v>
      </c>
      <c r="I18" s="29">
        <v>0</v>
      </c>
      <c r="J18" s="29">
        <f>H18*1.04</f>
        <v>0</v>
      </c>
      <c r="K18" s="29">
        <f t="shared" si="1"/>
        <v>0</v>
      </c>
      <c r="L18" s="29">
        <f t="shared" si="2"/>
        <v>0</v>
      </c>
    </row>
    <row r="19" spans="1:12" s="17" customFormat="1" ht="14.1" customHeight="1" outlineLevel="2" x14ac:dyDescent="0.2">
      <c r="A19" s="49"/>
      <c r="B19" s="50"/>
      <c r="C19" s="130"/>
      <c r="D19" s="51"/>
      <c r="E19" s="18"/>
      <c r="F19" s="132"/>
      <c r="G19" s="132"/>
      <c r="H19" s="132"/>
      <c r="I19" s="132"/>
      <c r="J19" s="132"/>
      <c r="K19" s="132"/>
      <c r="L19" s="132"/>
    </row>
    <row r="20" spans="1:12" s="17" customFormat="1" ht="14.1" customHeight="1" outlineLevel="2" x14ac:dyDescent="0.2">
      <c r="A20" s="49"/>
      <c r="B20" s="50"/>
      <c r="C20" s="130"/>
      <c r="D20" s="51"/>
      <c r="E20" s="18"/>
      <c r="F20" s="132"/>
      <c r="G20" s="132"/>
      <c r="H20" s="132"/>
      <c r="I20" s="132"/>
      <c r="J20" s="132"/>
      <c r="K20" s="132"/>
      <c r="L20" s="132"/>
    </row>
    <row r="21" spans="1:12" ht="14.25" x14ac:dyDescent="0.2">
      <c r="C21" s="373" t="s">
        <v>87</v>
      </c>
      <c r="D21" s="373"/>
      <c r="E21" s="373"/>
      <c r="F21" s="36">
        <f t="shared" ref="F21:L21" si="8">F6</f>
        <v>9116</v>
      </c>
      <c r="G21" s="36">
        <f t="shared" si="8"/>
        <v>15765</v>
      </c>
      <c r="H21" s="36">
        <f t="shared" si="8"/>
        <v>68059</v>
      </c>
      <c r="I21" s="36">
        <f t="shared" si="8"/>
        <v>51537</v>
      </c>
      <c r="J21" s="36">
        <f t="shared" si="8"/>
        <v>22682</v>
      </c>
      <c r="K21" s="36">
        <f t="shared" si="8"/>
        <v>22895.690000000002</v>
      </c>
      <c r="L21" s="36">
        <f t="shared" si="8"/>
        <v>22895.690000000002</v>
      </c>
    </row>
  </sheetData>
  <mergeCells count="7">
    <mergeCell ref="C21:E21"/>
    <mergeCell ref="A4:A5"/>
    <mergeCell ref="B4:B5"/>
    <mergeCell ref="C4:C5"/>
    <mergeCell ref="D4:D5"/>
    <mergeCell ref="E4:E5"/>
    <mergeCell ref="B6:E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workbookViewId="0">
      <selection activeCell="D10" sqref="D10"/>
    </sheetView>
  </sheetViews>
  <sheetFormatPr defaultRowHeight="12.75" outlineLevelRow="2" x14ac:dyDescent="0.2"/>
  <cols>
    <col min="1" max="1" width="5.42578125" customWidth="1"/>
    <col min="2" max="2" width="6.7109375" customWidth="1"/>
    <col min="4" max="4" width="13.28515625" customWidth="1"/>
    <col min="5" max="5" width="21.140625" customWidth="1"/>
    <col min="6" max="12" width="15.42578125" customWidth="1"/>
  </cols>
  <sheetData>
    <row r="2" spans="1:15" ht="21.75" customHeight="1" x14ac:dyDescent="0.25">
      <c r="A2" s="39"/>
      <c r="C2" s="128" t="s">
        <v>291</v>
      </c>
    </row>
    <row r="3" spans="1:15" ht="3.75" customHeight="1" x14ac:dyDescent="0.25">
      <c r="A3" s="39"/>
      <c r="C3" s="20"/>
    </row>
    <row r="4" spans="1:15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5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5" ht="14.1" customHeight="1" x14ac:dyDescent="0.2">
      <c r="A6" s="22">
        <v>1</v>
      </c>
      <c r="B6" s="374" t="s">
        <v>292</v>
      </c>
      <c r="C6" s="374"/>
      <c r="D6" s="374"/>
      <c r="E6" s="374"/>
      <c r="F6" s="34">
        <f t="shared" ref="F6:L6" si="0">SUM(F7:F19)</f>
        <v>62608</v>
      </c>
      <c r="G6" s="34">
        <f t="shared" si="0"/>
        <v>54776</v>
      </c>
      <c r="H6" s="34">
        <f t="shared" si="0"/>
        <v>60076</v>
      </c>
      <c r="I6" s="34">
        <f t="shared" si="0"/>
        <v>61508</v>
      </c>
      <c r="J6" s="34">
        <f t="shared" si="0"/>
        <v>61508</v>
      </c>
      <c r="K6" s="34">
        <f t="shared" si="0"/>
        <v>62123.08</v>
      </c>
      <c r="L6" s="34">
        <f t="shared" si="0"/>
        <v>62123.08</v>
      </c>
    </row>
    <row r="7" spans="1:15" s="17" customFormat="1" ht="14.1" customHeight="1" outlineLevel="2" x14ac:dyDescent="0.2">
      <c r="A7" s="24">
        <f>A6+1</f>
        <v>2</v>
      </c>
      <c r="B7" s="25"/>
      <c r="C7" s="32" t="s">
        <v>48</v>
      </c>
      <c r="D7" s="33">
        <v>611</v>
      </c>
      <c r="E7" s="27" t="s">
        <v>155</v>
      </c>
      <c r="F7" s="29">
        <v>29501</v>
      </c>
      <c r="G7" s="29">
        <v>30041</v>
      </c>
      <c r="H7" s="29">
        <v>31776</v>
      </c>
      <c r="I7" s="29">
        <v>39800</v>
      </c>
      <c r="J7" s="29">
        <v>39800</v>
      </c>
      <c r="K7" s="29">
        <f t="shared" ref="K7:K19" si="1">J7*1.01</f>
        <v>40198</v>
      </c>
      <c r="L7" s="29">
        <f t="shared" ref="L7:L19" si="2">K7</f>
        <v>40198</v>
      </c>
      <c r="O7" s="150"/>
    </row>
    <row r="8" spans="1:15" s="17" customFormat="1" ht="14.1" customHeight="1" outlineLevel="2" x14ac:dyDescent="0.2">
      <c r="A8" s="24">
        <f t="shared" ref="A8:A26" si="3">A7+1</f>
        <v>3</v>
      </c>
      <c r="B8" s="25"/>
      <c r="C8" s="25" t="s">
        <v>48</v>
      </c>
      <c r="D8" s="26">
        <v>612001</v>
      </c>
      <c r="E8" s="27" t="s">
        <v>293</v>
      </c>
      <c r="F8" s="29">
        <v>4479</v>
      </c>
      <c r="G8" s="29">
        <v>4581</v>
      </c>
      <c r="H8" s="29">
        <v>3329</v>
      </c>
      <c r="I8" s="29">
        <v>3680</v>
      </c>
      <c r="J8" s="29">
        <v>3680</v>
      </c>
      <c r="K8" s="29">
        <f t="shared" si="1"/>
        <v>3716.8</v>
      </c>
      <c r="L8" s="29">
        <f t="shared" si="2"/>
        <v>3716.8</v>
      </c>
    </row>
    <row r="9" spans="1:15" s="17" customFormat="1" ht="14.1" customHeight="1" outlineLevel="2" x14ac:dyDescent="0.2">
      <c r="A9" s="24">
        <f t="shared" si="3"/>
        <v>4</v>
      </c>
      <c r="B9" s="25"/>
      <c r="C9" s="25" t="s">
        <v>48</v>
      </c>
      <c r="D9" s="26">
        <v>612002</v>
      </c>
      <c r="E9" s="27" t="s">
        <v>294</v>
      </c>
      <c r="F9" s="29">
        <v>0</v>
      </c>
      <c r="G9" s="29">
        <v>0</v>
      </c>
      <c r="H9" s="29">
        <v>7116</v>
      </c>
      <c r="I9" s="29">
        <v>0</v>
      </c>
      <c r="J9" s="29">
        <v>0</v>
      </c>
      <c r="K9" s="29">
        <v>0</v>
      </c>
      <c r="L9" s="29">
        <f t="shared" si="2"/>
        <v>0</v>
      </c>
    </row>
    <row r="10" spans="1:15" s="17" customFormat="1" ht="14.1" customHeight="1" outlineLevel="1" x14ac:dyDescent="0.2">
      <c r="A10" s="24">
        <f t="shared" si="3"/>
        <v>5</v>
      </c>
      <c r="B10" s="25"/>
      <c r="C10" s="32" t="s">
        <v>48</v>
      </c>
      <c r="D10" s="33">
        <v>621</v>
      </c>
      <c r="E10" s="27" t="s">
        <v>98</v>
      </c>
      <c r="F10" s="29">
        <v>4016</v>
      </c>
      <c r="G10" s="29">
        <v>4236</v>
      </c>
      <c r="H10" s="29">
        <v>4222</v>
      </c>
      <c r="I10" s="29">
        <v>4313</v>
      </c>
      <c r="J10" s="29">
        <v>4313</v>
      </c>
      <c r="K10" s="29">
        <f t="shared" si="1"/>
        <v>4356.13</v>
      </c>
      <c r="L10" s="29">
        <f t="shared" si="2"/>
        <v>4356.13</v>
      </c>
    </row>
    <row r="11" spans="1:15" s="17" customFormat="1" ht="14.1" customHeight="1" outlineLevel="1" x14ac:dyDescent="0.2">
      <c r="A11" s="24">
        <f>A10+1</f>
        <v>6</v>
      </c>
      <c r="B11" s="25"/>
      <c r="C11" s="25" t="s">
        <v>48</v>
      </c>
      <c r="D11" s="33" t="s">
        <v>7</v>
      </c>
      <c r="E11" s="27" t="s">
        <v>24</v>
      </c>
      <c r="F11" s="29">
        <v>432</v>
      </c>
      <c r="G11" s="29">
        <v>500</v>
      </c>
      <c r="H11" s="29">
        <v>591</v>
      </c>
      <c r="I11" s="29">
        <v>591</v>
      </c>
      <c r="J11" s="29">
        <v>591</v>
      </c>
      <c r="K11" s="29">
        <f t="shared" si="1"/>
        <v>596.91</v>
      </c>
      <c r="L11" s="29">
        <f t="shared" si="2"/>
        <v>596.91</v>
      </c>
    </row>
    <row r="12" spans="1:15" s="17" customFormat="1" ht="14.1" customHeight="1" outlineLevel="1" x14ac:dyDescent="0.2">
      <c r="A12" s="24">
        <f t="shared" si="3"/>
        <v>7</v>
      </c>
      <c r="B12" s="25"/>
      <c r="C12" s="32" t="s">
        <v>48</v>
      </c>
      <c r="D12" s="33" t="s">
        <v>8</v>
      </c>
      <c r="E12" s="27" t="s">
        <v>25</v>
      </c>
      <c r="F12" s="29">
        <v>5900</v>
      </c>
      <c r="G12" s="29">
        <v>5380</v>
      </c>
      <c r="H12" s="29">
        <v>5910</v>
      </c>
      <c r="I12" s="29">
        <v>6120</v>
      </c>
      <c r="J12" s="29">
        <v>6120</v>
      </c>
      <c r="K12" s="29">
        <f t="shared" si="1"/>
        <v>6181.2</v>
      </c>
      <c r="L12" s="29">
        <f t="shared" si="2"/>
        <v>6181.2</v>
      </c>
    </row>
    <row r="13" spans="1:15" s="17" customFormat="1" ht="14.1" customHeight="1" outlineLevel="1" x14ac:dyDescent="0.2">
      <c r="A13" s="24">
        <f t="shared" si="3"/>
        <v>8</v>
      </c>
      <c r="B13" s="25"/>
      <c r="C13" s="25" t="s">
        <v>48</v>
      </c>
      <c r="D13" s="26">
        <v>625003</v>
      </c>
      <c r="E13" s="27" t="s">
        <v>22</v>
      </c>
      <c r="F13" s="29">
        <v>389</v>
      </c>
      <c r="G13" s="29">
        <v>329</v>
      </c>
      <c r="H13" s="29">
        <v>338</v>
      </c>
      <c r="I13" s="29">
        <v>338</v>
      </c>
      <c r="J13" s="29">
        <v>338</v>
      </c>
      <c r="K13" s="29">
        <f t="shared" si="1"/>
        <v>341.38</v>
      </c>
      <c r="L13" s="29">
        <f t="shared" si="2"/>
        <v>341.38</v>
      </c>
    </row>
    <row r="14" spans="1:15" s="17" customFormat="1" ht="14.1" customHeight="1" outlineLevel="1" x14ac:dyDescent="0.2">
      <c r="A14" s="24">
        <f t="shared" si="3"/>
        <v>9</v>
      </c>
      <c r="B14" s="25"/>
      <c r="C14" s="32" t="s">
        <v>48</v>
      </c>
      <c r="D14" s="26">
        <v>625004</v>
      </c>
      <c r="E14" s="27" t="s">
        <v>26</v>
      </c>
      <c r="F14" s="29">
        <v>1163</v>
      </c>
      <c r="G14" s="29">
        <v>1164</v>
      </c>
      <c r="H14" s="29">
        <v>1266</v>
      </c>
      <c r="I14" s="29">
        <v>1266</v>
      </c>
      <c r="J14" s="29">
        <v>1266</v>
      </c>
      <c r="K14" s="29">
        <f t="shared" si="1"/>
        <v>1278.6600000000001</v>
      </c>
      <c r="L14" s="29">
        <f t="shared" si="2"/>
        <v>1278.6600000000001</v>
      </c>
    </row>
    <row r="15" spans="1:15" s="17" customFormat="1" ht="14.1" customHeight="1" outlineLevel="1" x14ac:dyDescent="0.2">
      <c r="A15" s="24">
        <f t="shared" si="3"/>
        <v>10</v>
      </c>
      <c r="B15" s="25"/>
      <c r="C15" s="25" t="s">
        <v>48</v>
      </c>
      <c r="D15" s="26">
        <v>625005</v>
      </c>
      <c r="E15" s="27" t="s">
        <v>139</v>
      </c>
      <c r="F15" s="29">
        <v>506</v>
      </c>
      <c r="G15" s="29">
        <v>388</v>
      </c>
      <c r="H15" s="29">
        <v>422</v>
      </c>
      <c r="I15" s="29">
        <v>394</v>
      </c>
      <c r="J15" s="29">
        <v>394</v>
      </c>
      <c r="K15" s="29">
        <f t="shared" si="1"/>
        <v>397.94</v>
      </c>
      <c r="L15" s="29">
        <f t="shared" si="2"/>
        <v>397.94</v>
      </c>
    </row>
    <row r="16" spans="1:15" s="17" customFormat="1" ht="14.1" customHeight="1" outlineLevel="1" x14ac:dyDescent="0.2">
      <c r="A16" s="24">
        <f t="shared" si="3"/>
        <v>11</v>
      </c>
      <c r="B16" s="25"/>
      <c r="C16" s="32" t="s">
        <v>48</v>
      </c>
      <c r="D16" s="26">
        <v>625007</v>
      </c>
      <c r="E16" s="27" t="s">
        <v>23</v>
      </c>
      <c r="F16" s="29">
        <v>2002</v>
      </c>
      <c r="G16" s="29">
        <v>1845</v>
      </c>
      <c r="H16" s="29">
        <v>2006</v>
      </c>
      <c r="I16" s="29">
        <v>2006</v>
      </c>
      <c r="J16" s="29">
        <v>2006</v>
      </c>
      <c r="K16" s="29">
        <f t="shared" si="1"/>
        <v>2026.06</v>
      </c>
      <c r="L16" s="29">
        <f t="shared" si="2"/>
        <v>2026.06</v>
      </c>
    </row>
    <row r="17" spans="1:12" s="17" customFormat="1" ht="14.1" customHeight="1" outlineLevel="1" x14ac:dyDescent="0.2">
      <c r="A17" s="24">
        <f t="shared" si="3"/>
        <v>12</v>
      </c>
      <c r="B17" s="25"/>
      <c r="C17" s="25" t="s">
        <v>48</v>
      </c>
      <c r="D17" s="26">
        <v>637027</v>
      </c>
      <c r="E17" s="27" t="s">
        <v>295</v>
      </c>
      <c r="F17" s="29">
        <v>3114</v>
      </c>
      <c r="G17" s="29">
        <v>2289</v>
      </c>
      <c r="H17" s="29">
        <v>3000</v>
      </c>
      <c r="I17" s="29">
        <v>3000</v>
      </c>
      <c r="J17" s="29">
        <v>3000</v>
      </c>
      <c r="K17" s="29">
        <f t="shared" si="1"/>
        <v>3030</v>
      </c>
      <c r="L17" s="29">
        <f t="shared" si="2"/>
        <v>3030</v>
      </c>
    </row>
    <row r="18" spans="1:12" s="17" customFormat="1" ht="14.1" customHeight="1" outlineLevel="1" x14ac:dyDescent="0.2">
      <c r="A18" s="24">
        <f t="shared" si="3"/>
        <v>13</v>
      </c>
      <c r="B18" s="25"/>
      <c r="C18" s="25" t="s">
        <v>48</v>
      </c>
      <c r="D18" s="26">
        <v>642015</v>
      </c>
      <c r="E18" s="27" t="s">
        <v>296</v>
      </c>
      <c r="F18" s="29">
        <v>165</v>
      </c>
      <c r="G18" s="29">
        <v>93</v>
      </c>
      <c r="H18" s="29">
        <v>100</v>
      </c>
      <c r="I18" s="29">
        <v>0</v>
      </c>
      <c r="J18" s="29">
        <v>0</v>
      </c>
      <c r="K18" s="29">
        <f t="shared" si="1"/>
        <v>0</v>
      </c>
      <c r="L18" s="29">
        <f t="shared" si="2"/>
        <v>0</v>
      </c>
    </row>
    <row r="19" spans="1:12" s="17" customFormat="1" ht="14.1" customHeight="1" outlineLevel="1" x14ac:dyDescent="0.2">
      <c r="A19" s="24">
        <f t="shared" si="3"/>
        <v>14</v>
      </c>
      <c r="B19" s="25"/>
      <c r="C19" s="25" t="s">
        <v>48</v>
      </c>
      <c r="D19" s="26">
        <v>614</v>
      </c>
      <c r="E19" s="27" t="s">
        <v>21</v>
      </c>
      <c r="F19" s="29">
        <v>10941</v>
      </c>
      <c r="G19" s="29">
        <v>3930</v>
      </c>
      <c r="H19" s="29">
        <v>0</v>
      </c>
      <c r="I19" s="29">
        <v>0</v>
      </c>
      <c r="J19" s="29">
        <v>0</v>
      </c>
      <c r="K19" s="29">
        <f t="shared" si="1"/>
        <v>0</v>
      </c>
      <c r="L19" s="29">
        <f t="shared" si="2"/>
        <v>0</v>
      </c>
    </row>
    <row r="20" spans="1:12" ht="14.1" customHeight="1" x14ac:dyDescent="0.2">
      <c r="A20" s="24">
        <f t="shared" si="3"/>
        <v>15</v>
      </c>
      <c r="B20" s="371" t="s">
        <v>297</v>
      </c>
      <c r="C20" s="372"/>
      <c r="D20" s="372"/>
      <c r="E20" s="390"/>
      <c r="F20" s="34">
        <f t="shared" ref="F20:L20" si="4">SUM(F21:F22)</f>
        <v>2195</v>
      </c>
      <c r="G20" s="34">
        <f t="shared" si="4"/>
        <v>1935</v>
      </c>
      <c r="H20" s="34">
        <f t="shared" si="4"/>
        <v>2000</v>
      </c>
      <c r="I20" s="34">
        <f t="shared" si="4"/>
        <v>2000</v>
      </c>
      <c r="J20" s="34">
        <f t="shared" si="4"/>
        <v>2080</v>
      </c>
      <c r="K20" s="34">
        <f t="shared" si="4"/>
        <v>2100.8000000000002</v>
      </c>
      <c r="L20" s="34">
        <f t="shared" si="4"/>
        <v>2100.8000000000002</v>
      </c>
    </row>
    <row r="21" spans="1:12" s="17" customFormat="1" ht="14.1" customHeight="1" outlineLevel="1" x14ac:dyDescent="0.2">
      <c r="A21" s="24">
        <f t="shared" si="3"/>
        <v>16</v>
      </c>
      <c r="B21" s="25"/>
      <c r="C21" s="25" t="s">
        <v>49</v>
      </c>
      <c r="D21" s="26">
        <v>637012</v>
      </c>
      <c r="E21" s="27" t="s">
        <v>16</v>
      </c>
      <c r="F21" s="29">
        <v>2195</v>
      </c>
      <c r="G21" s="29">
        <v>1935</v>
      </c>
      <c r="H21" s="29">
        <v>2000</v>
      </c>
      <c r="I21" s="29">
        <v>2000</v>
      </c>
      <c r="J21" s="29">
        <f t="shared" ref="J21" si="5">H21*1.04</f>
        <v>2080</v>
      </c>
      <c r="K21" s="29">
        <f t="shared" ref="K21:K22" si="6">J21*1.01</f>
        <v>2100.8000000000002</v>
      </c>
      <c r="L21" s="29">
        <f t="shared" ref="L21:L22" si="7">K21</f>
        <v>2100.8000000000002</v>
      </c>
    </row>
    <row r="22" spans="1:12" s="17" customFormat="1" ht="14.1" customHeight="1" outlineLevel="1" x14ac:dyDescent="0.2">
      <c r="A22" s="24">
        <f t="shared" si="3"/>
        <v>17</v>
      </c>
      <c r="B22" s="25"/>
      <c r="C22" s="25" t="s">
        <v>49</v>
      </c>
      <c r="D22" s="26">
        <v>637035</v>
      </c>
      <c r="E22" s="27" t="s">
        <v>159</v>
      </c>
      <c r="F22" s="29">
        <v>0</v>
      </c>
      <c r="G22" s="29">
        <v>0</v>
      </c>
      <c r="H22" s="29">
        <v>0</v>
      </c>
      <c r="I22" s="29"/>
      <c r="J22" s="29">
        <f>H22*1.04</f>
        <v>0</v>
      </c>
      <c r="K22" s="29">
        <f t="shared" si="6"/>
        <v>0</v>
      </c>
      <c r="L22" s="29">
        <f t="shared" si="7"/>
        <v>0</v>
      </c>
    </row>
    <row r="23" spans="1:12" ht="14.1" customHeight="1" x14ac:dyDescent="0.2">
      <c r="A23" s="24">
        <f t="shared" si="3"/>
        <v>18</v>
      </c>
      <c r="B23" s="374" t="s">
        <v>298</v>
      </c>
      <c r="C23" s="374"/>
      <c r="D23" s="374"/>
      <c r="E23" s="374"/>
      <c r="F23" s="34">
        <f t="shared" ref="F23" si="8">SUM(F24:F26)</f>
        <v>44951</v>
      </c>
      <c r="G23" s="34">
        <f t="shared" ref="G23" si="9">SUM(G24:G26)</f>
        <v>47337</v>
      </c>
      <c r="H23" s="34">
        <f t="shared" ref="H23" si="10">SUM(H24:H26)</f>
        <v>47200</v>
      </c>
      <c r="I23" s="34">
        <f t="shared" ref="I23" si="11">SUM(I24:I26)</f>
        <v>43200</v>
      </c>
      <c r="J23" s="34">
        <f t="shared" ref="J23" si="12">SUM(J24:J26)</f>
        <v>43250</v>
      </c>
      <c r="K23" s="34">
        <f t="shared" ref="K23" si="13">SUM(K24:K26)</f>
        <v>28252.5</v>
      </c>
      <c r="L23" s="34">
        <f t="shared" ref="L23" si="14">SUM(L24:L26)</f>
        <v>28252.5</v>
      </c>
    </row>
    <row r="24" spans="1:12" s="17" customFormat="1" ht="14.1" customHeight="1" x14ac:dyDescent="0.2">
      <c r="A24" s="24">
        <f t="shared" si="3"/>
        <v>19</v>
      </c>
      <c r="B24" s="25"/>
      <c r="C24" s="25" t="s">
        <v>50</v>
      </c>
      <c r="D24" s="26" t="s">
        <v>300</v>
      </c>
      <c r="E24" s="27" t="s">
        <v>160</v>
      </c>
      <c r="F24" s="29">
        <v>0</v>
      </c>
      <c r="G24" s="29">
        <v>0</v>
      </c>
      <c r="H24" s="29">
        <v>0</v>
      </c>
      <c r="I24" s="29"/>
      <c r="J24" s="29">
        <f>H24*1.04</f>
        <v>0</v>
      </c>
      <c r="K24" s="29">
        <f t="shared" ref="K24" si="15">J24*1.01</f>
        <v>0</v>
      </c>
      <c r="L24" s="29">
        <f t="shared" ref="L24" si="16">K24</f>
        <v>0</v>
      </c>
    </row>
    <row r="25" spans="1:12" s="17" customFormat="1" ht="14.1" customHeight="1" x14ac:dyDescent="0.2">
      <c r="A25" s="24">
        <f t="shared" si="3"/>
        <v>20</v>
      </c>
      <c r="B25" s="25"/>
      <c r="C25" s="25" t="s">
        <v>50</v>
      </c>
      <c r="D25" s="26">
        <v>653002</v>
      </c>
      <c r="E25" s="27" t="s">
        <v>473</v>
      </c>
      <c r="F25" s="29">
        <v>0</v>
      </c>
      <c r="G25" s="29">
        <v>0</v>
      </c>
      <c r="H25" s="29">
        <v>200</v>
      </c>
      <c r="I25" s="29">
        <v>200</v>
      </c>
      <c r="J25" s="29">
        <v>250</v>
      </c>
      <c r="K25" s="29">
        <f t="shared" ref="K25" si="17">J25*1.01</f>
        <v>252.5</v>
      </c>
      <c r="L25" s="29">
        <f t="shared" ref="L25" si="18">K25</f>
        <v>252.5</v>
      </c>
    </row>
    <row r="26" spans="1:12" s="17" customFormat="1" ht="14.1" customHeight="1" x14ac:dyDescent="0.2">
      <c r="A26" s="24">
        <f t="shared" si="3"/>
        <v>21</v>
      </c>
      <c r="B26" s="25"/>
      <c r="C26" s="25" t="s">
        <v>50</v>
      </c>
      <c r="D26" s="26" t="s">
        <v>299</v>
      </c>
      <c r="E26" s="27" t="s">
        <v>45</v>
      </c>
      <c r="F26" s="29">
        <v>44951</v>
      </c>
      <c r="G26" s="29">
        <v>47337</v>
      </c>
      <c r="H26" s="29">
        <v>47000</v>
      </c>
      <c r="I26" s="29">
        <v>43000</v>
      </c>
      <c r="J26" s="29">
        <v>43000</v>
      </c>
      <c r="K26" s="29">
        <v>28000</v>
      </c>
      <c r="L26" s="29">
        <v>28000</v>
      </c>
    </row>
    <row r="27" spans="1:12" s="17" customFormat="1" ht="14.1" customHeight="1" x14ac:dyDescent="0.2">
      <c r="A27" s="49"/>
      <c r="B27" s="50"/>
      <c r="C27" s="50"/>
      <c r="D27" s="51"/>
      <c r="E27" s="18"/>
      <c r="F27" s="132"/>
      <c r="G27" s="132"/>
      <c r="H27" s="132"/>
      <c r="I27" s="132"/>
      <c r="J27" s="132"/>
      <c r="K27" s="132"/>
      <c r="L27" s="132"/>
    </row>
    <row r="28" spans="1:12" s="17" customFormat="1" ht="14.1" customHeight="1" x14ac:dyDescent="0.2">
      <c r="A28" s="49"/>
      <c r="B28" s="50"/>
      <c r="C28" s="50"/>
      <c r="D28" s="51"/>
      <c r="E28" s="18"/>
      <c r="F28" s="132"/>
      <c r="G28" s="132"/>
      <c r="H28" s="132"/>
      <c r="I28" s="132"/>
      <c r="J28" s="132"/>
      <c r="K28" s="132"/>
      <c r="L28" s="132"/>
    </row>
    <row r="29" spans="1:12" s="17" customFormat="1" ht="14.1" customHeight="1" x14ac:dyDescent="0.2">
      <c r="A29" s="49"/>
      <c r="B29" s="50"/>
      <c r="C29" s="50"/>
      <c r="D29" s="51"/>
      <c r="E29" s="18"/>
      <c r="F29" s="132"/>
      <c r="G29" s="132"/>
      <c r="H29" s="132"/>
      <c r="I29" s="132"/>
      <c r="J29" s="132"/>
      <c r="K29" s="132"/>
      <c r="L29" s="132"/>
    </row>
    <row r="30" spans="1:12" ht="14.25" x14ac:dyDescent="0.2">
      <c r="C30" s="373" t="s">
        <v>131</v>
      </c>
      <c r="D30" s="373"/>
      <c r="E30" s="373"/>
      <c r="F30" s="36">
        <f t="shared" ref="F30:L30" si="19">F6+F20+F23</f>
        <v>109754</v>
      </c>
      <c r="G30" s="36">
        <f t="shared" si="19"/>
        <v>104048</v>
      </c>
      <c r="H30" s="36">
        <f t="shared" si="19"/>
        <v>109276</v>
      </c>
      <c r="I30" s="36">
        <f t="shared" si="19"/>
        <v>106708</v>
      </c>
      <c r="J30" s="36">
        <f t="shared" si="19"/>
        <v>106838</v>
      </c>
      <c r="K30" s="36">
        <f t="shared" si="19"/>
        <v>92476.38</v>
      </c>
      <c r="L30" s="36">
        <f t="shared" si="19"/>
        <v>92476.38</v>
      </c>
    </row>
  </sheetData>
  <mergeCells count="9">
    <mergeCell ref="C30:E30"/>
    <mergeCell ref="E4:E5"/>
    <mergeCell ref="B6:E6"/>
    <mergeCell ref="B20:E20"/>
    <mergeCell ref="A4:A5"/>
    <mergeCell ref="B4:B5"/>
    <mergeCell ref="C4:C5"/>
    <mergeCell ref="D4:D5"/>
    <mergeCell ref="B23:E2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10" workbookViewId="0">
      <selection activeCell="H23" sqref="H23:I23"/>
    </sheetView>
  </sheetViews>
  <sheetFormatPr defaultRowHeight="12.75" x14ac:dyDescent="0.2"/>
  <cols>
    <col min="1" max="1" width="2.85546875" customWidth="1"/>
    <col min="2" max="2" width="3.140625" customWidth="1"/>
    <col min="3" max="3" width="54.7109375" bestFit="1" customWidth="1"/>
    <col min="4" max="5" width="14.7109375" customWidth="1"/>
    <col min="6" max="7" width="14.7109375" style="58" customWidth="1"/>
    <col min="8" max="10" width="14.7109375" customWidth="1"/>
    <col min="11" max="11" width="9.140625" bestFit="1" customWidth="1"/>
  </cols>
  <sheetData>
    <row r="1" spans="2:10" ht="15" x14ac:dyDescent="0.2">
      <c r="B1" s="391" t="s">
        <v>439</v>
      </c>
      <c r="C1" s="391"/>
      <c r="D1" s="391"/>
      <c r="E1" s="391"/>
      <c r="F1" s="391"/>
      <c r="G1" s="391"/>
      <c r="H1" s="391"/>
      <c r="I1" s="391"/>
      <c r="J1" s="391"/>
    </row>
    <row r="2" spans="2:10" ht="15" x14ac:dyDescent="0.2">
      <c r="B2" s="46"/>
    </row>
    <row r="3" spans="2:10" x14ac:dyDescent="0.2">
      <c r="C3" t="s">
        <v>573</v>
      </c>
      <c r="E3" s="39"/>
    </row>
    <row r="4" spans="2:10" ht="22.5" x14ac:dyDescent="0.2">
      <c r="D4" s="261" t="s">
        <v>435</v>
      </c>
      <c r="E4" s="261" t="s">
        <v>435</v>
      </c>
      <c r="F4" s="262" t="s">
        <v>432</v>
      </c>
      <c r="G4" s="262" t="s">
        <v>434</v>
      </c>
      <c r="H4" s="262" t="s">
        <v>433</v>
      </c>
      <c r="I4" s="262" t="s">
        <v>433</v>
      </c>
      <c r="J4" s="262" t="s">
        <v>433</v>
      </c>
    </row>
    <row r="5" spans="2:10" x14ac:dyDescent="0.2">
      <c r="D5" s="261">
        <v>2011</v>
      </c>
      <c r="E5" s="261">
        <v>2012</v>
      </c>
      <c r="F5" s="262">
        <v>2013</v>
      </c>
      <c r="G5" s="262">
        <v>2013</v>
      </c>
      <c r="H5" s="262">
        <v>2014</v>
      </c>
      <c r="I5" s="262">
        <v>2015</v>
      </c>
      <c r="J5" s="262">
        <v>2016</v>
      </c>
    </row>
    <row r="6" spans="2:10" x14ac:dyDescent="0.2">
      <c r="B6" s="39"/>
      <c r="C6" s="47" t="s">
        <v>6</v>
      </c>
      <c r="D6" s="88">
        <f>'obec prijmy '!C97</f>
        <v>726584</v>
      </c>
      <c r="E6" s="88">
        <f>'obec prijmy '!D97</f>
        <v>736192</v>
      </c>
      <c r="F6" s="88">
        <f>'obec prijmy '!E97</f>
        <v>822438</v>
      </c>
      <c r="G6" s="88">
        <f>'obec prijmy '!F97</f>
        <v>832200</v>
      </c>
      <c r="H6" s="88">
        <f>'obec prijmy '!G97</f>
        <v>761704</v>
      </c>
      <c r="I6" s="88">
        <f>'obec prijmy '!H97</f>
        <v>769091.27</v>
      </c>
      <c r="J6" s="88">
        <f>'obec prijmy '!I97</f>
        <v>769091.27</v>
      </c>
    </row>
    <row r="7" spans="2:10" ht="15" x14ac:dyDescent="0.25">
      <c r="B7" s="39"/>
      <c r="C7" s="83" t="s">
        <v>43</v>
      </c>
      <c r="D7" s="88">
        <f>'obec prijmy '!C99</f>
        <v>403080</v>
      </c>
      <c r="E7" s="88">
        <f>'obec prijmy '!D99</f>
        <v>276966</v>
      </c>
      <c r="F7" s="88">
        <f>'obec prijmy '!E99</f>
        <v>20406</v>
      </c>
      <c r="G7" s="88">
        <f>'obec prijmy '!F99</f>
        <v>502</v>
      </c>
      <c r="H7" s="88">
        <f>'obec prijmy '!G99</f>
        <v>0</v>
      </c>
      <c r="I7" s="88">
        <f>'obec prijmy '!H99</f>
        <v>0</v>
      </c>
      <c r="J7" s="88">
        <f>'obec prijmy '!I99</f>
        <v>0</v>
      </c>
    </row>
    <row r="8" spans="2:10" x14ac:dyDescent="0.2">
      <c r="B8" s="39"/>
      <c r="C8" s="47" t="s">
        <v>93</v>
      </c>
      <c r="D8" s="88">
        <f>'obec prijmy '!C98</f>
        <v>4352</v>
      </c>
      <c r="E8" s="88">
        <f>'obec prijmy '!D98</f>
        <v>11916</v>
      </c>
      <c r="F8" s="88">
        <f>'obec prijmy '!E98</f>
        <v>11192</v>
      </c>
      <c r="G8" s="88">
        <f>'obec prijmy '!F98</f>
        <v>11192</v>
      </c>
      <c r="H8" s="88">
        <f>'obec prijmy '!G98</f>
        <v>12214</v>
      </c>
      <c r="I8" s="88">
        <f>'obec prijmy '!H98</f>
        <v>11891.74</v>
      </c>
      <c r="J8" s="88">
        <f>'obec prijmy '!I98</f>
        <v>11891.74</v>
      </c>
    </row>
    <row r="9" spans="2:10" x14ac:dyDescent="0.2">
      <c r="B9" s="39"/>
      <c r="C9" s="47" t="s">
        <v>0</v>
      </c>
      <c r="D9" s="88">
        <f>'obec prijmy '!C96</f>
        <v>156784</v>
      </c>
      <c r="E9" s="88">
        <f>'obec prijmy '!D96</f>
        <v>449618</v>
      </c>
      <c r="F9" s="88">
        <f>'obec prijmy '!E96</f>
        <v>98945</v>
      </c>
      <c r="G9" s="88">
        <f>'obec prijmy '!F96</f>
        <v>98945</v>
      </c>
      <c r="H9" s="88">
        <f>'obec prijmy '!G96</f>
        <v>0</v>
      </c>
      <c r="I9" s="88">
        <f>'obec prijmy '!H96</f>
        <v>0</v>
      </c>
      <c r="J9" s="88">
        <f>'obec prijmy '!I96</f>
        <v>0</v>
      </c>
    </row>
    <row r="10" spans="2:10" x14ac:dyDescent="0.2">
      <c r="B10" s="39"/>
      <c r="C10" s="47" t="s">
        <v>339</v>
      </c>
      <c r="D10" s="88">
        <f t="shared" ref="D10:J10" si="0">D6+D7+D8+D9</f>
        <v>1290800</v>
      </c>
      <c r="E10" s="88">
        <f t="shared" si="0"/>
        <v>1474692</v>
      </c>
      <c r="F10" s="88">
        <f t="shared" si="0"/>
        <v>952981</v>
      </c>
      <c r="G10" s="88">
        <f t="shared" si="0"/>
        <v>942839</v>
      </c>
      <c r="H10" s="88">
        <f t="shared" si="0"/>
        <v>773918</v>
      </c>
      <c r="I10" s="88">
        <f t="shared" si="0"/>
        <v>780983.01</v>
      </c>
      <c r="J10" s="88">
        <f t="shared" si="0"/>
        <v>780983.01</v>
      </c>
    </row>
    <row r="11" spans="2:10" x14ac:dyDescent="0.2">
      <c r="B11" s="39"/>
      <c r="C11" s="47"/>
      <c r="D11" s="47"/>
      <c r="E11" s="47"/>
      <c r="F11" s="88"/>
      <c r="G11" s="88"/>
      <c r="H11" s="131"/>
      <c r="I11" s="131"/>
      <c r="J11" s="131"/>
    </row>
    <row r="12" spans="2:10" x14ac:dyDescent="0.2">
      <c r="B12" s="39"/>
      <c r="C12" s="312" t="s">
        <v>17</v>
      </c>
      <c r="D12" s="104">
        <f t="shared" ref="D12:J12" si="1">SUM(D14:D28)</f>
        <v>599595</v>
      </c>
      <c r="E12" s="104">
        <f t="shared" si="1"/>
        <v>621195</v>
      </c>
      <c r="F12" s="104">
        <f t="shared" si="1"/>
        <v>707170</v>
      </c>
      <c r="G12" s="104">
        <f t="shared" si="1"/>
        <v>691454</v>
      </c>
      <c r="H12" s="104">
        <f t="shared" si="1"/>
        <v>686317.72</v>
      </c>
      <c r="I12" s="104">
        <f t="shared" si="1"/>
        <v>673197.06720000005</v>
      </c>
      <c r="J12" s="104">
        <f t="shared" si="1"/>
        <v>673197.06720000005</v>
      </c>
    </row>
    <row r="13" spans="2:10" x14ac:dyDescent="0.2">
      <c r="B13" s="39"/>
      <c r="C13" s="395" t="s">
        <v>88</v>
      </c>
      <c r="D13" s="396"/>
      <c r="E13" s="396"/>
      <c r="F13" s="396"/>
      <c r="G13" s="396"/>
      <c r="H13" s="396"/>
      <c r="I13" s="396"/>
      <c r="J13" s="397"/>
    </row>
    <row r="14" spans="2:10" x14ac:dyDescent="0.2">
      <c r="B14" s="39"/>
      <c r="C14" s="40" t="str">
        <f>'PR1'!$C$2</f>
        <v>PROGRAM  1 : Plánovanie, manažment a kontrola</v>
      </c>
      <c r="D14" s="106">
        <f>'PR1'!F32</f>
        <v>13984</v>
      </c>
      <c r="E14" s="106">
        <f>'PR1'!G32</f>
        <v>25214</v>
      </c>
      <c r="F14" s="90">
        <f>'PR1'!H32</f>
        <v>8650</v>
      </c>
      <c r="G14" s="90">
        <f>'PR1'!I32</f>
        <v>7957</v>
      </c>
      <c r="H14" s="90">
        <f>'PR1'!J32</f>
        <v>8485</v>
      </c>
      <c r="I14" s="90">
        <f>'PR1'!K32</f>
        <v>8569.85</v>
      </c>
      <c r="J14" s="90">
        <f>'PR1'!L32</f>
        <v>8569.85</v>
      </c>
    </row>
    <row r="15" spans="2:10" x14ac:dyDescent="0.2">
      <c r="B15" s="39"/>
      <c r="C15" s="40" t="str">
        <f>'PR2'!$C$2</f>
        <v>PROGRAM  2 : Propagácia a reklama</v>
      </c>
      <c r="D15" s="106">
        <f>'PR2'!F10</f>
        <v>683</v>
      </c>
      <c r="E15" s="106">
        <f>'PR2'!G10</f>
        <v>120</v>
      </c>
      <c r="F15" s="90">
        <f>'PR2'!H10</f>
        <v>300</v>
      </c>
      <c r="G15" s="90">
        <f>'PR2'!I10</f>
        <v>0</v>
      </c>
      <c r="H15" s="90">
        <f>'PR2'!J10</f>
        <v>0</v>
      </c>
      <c r="I15" s="90">
        <f>'PR2'!K10</f>
        <v>0</v>
      </c>
      <c r="J15" s="90">
        <f>'PR2'!L10</f>
        <v>0</v>
      </c>
    </row>
    <row r="16" spans="2:10" x14ac:dyDescent="0.2">
      <c r="B16" s="39"/>
      <c r="C16" s="40" t="str">
        <f>'PR3'!$C$2</f>
        <v>PROGRAM  3 : Interné služby</v>
      </c>
      <c r="D16" s="106">
        <f>'PR3'!F78</f>
        <v>28750</v>
      </c>
      <c r="E16" s="106">
        <f>'PR3'!G78</f>
        <v>27591</v>
      </c>
      <c r="F16" s="90">
        <f>'PR3'!H78</f>
        <v>43390</v>
      </c>
      <c r="G16" s="90">
        <f>'PR3'!I78</f>
        <v>52205</v>
      </c>
      <c r="H16" s="90">
        <f>'PR3'!J78</f>
        <v>43440.6</v>
      </c>
      <c r="I16" s="90">
        <f>'PR3'!K78</f>
        <v>43861.885999999999</v>
      </c>
      <c r="J16" s="90">
        <f>'PR3'!L78</f>
        <v>43861.885999999999</v>
      </c>
    </row>
    <row r="17" spans="2:10" x14ac:dyDescent="0.2">
      <c r="B17" s="39"/>
      <c r="C17" s="133" t="str">
        <f>'PR4'!$C$2</f>
        <v>PROGRAM  4 : Služby občanom</v>
      </c>
      <c r="D17" s="106">
        <f>'PR4'!F41</f>
        <v>2115</v>
      </c>
      <c r="E17" s="106">
        <f>'PR4'!G41</f>
        <v>10317</v>
      </c>
      <c r="F17" s="90">
        <f>'PR4'!H41</f>
        <v>4835</v>
      </c>
      <c r="G17" s="90">
        <f>'PR4'!I41</f>
        <v>4898</v>
      </c>
      <c r="H17" s="90">
        <f>'PR4'!J41</f>
        <v>2375.1200000000003</v>
      </c>
      <c r="I17" s="90">
        <f>'PR4'!K41</f>
        <v>2398.8712000000005</v>
      </c>
      <c r="J17" s="90">
        <f>'PR4'!L41</f>
        <v>2398.8712000000005</v>
      </c>
    </row>
    <row r="18" spans="2:10" x14ac:dyDescent="0.2">
      <c r="B18" s="39"/>
      <c r="C18" s="40" t="str">
        <f>'PR5'!$C$2</f>
        <v>PROGRAM  5 : Bezpečnosť, právo a poriadok, požiarna ochrana</v>
      </c>
      <c r="D18" s="106">
        <f>'PR5'!F21</f>
        <v>4381</v>
      </c>
      <c r="E18" s="106">
        <f>'PR5'!G21</f>
        <v>3446</v>
      </c>
      <c r="F18" s="90">
        <f>'PR5'!H21</f>
        <v>5356</v>
      </c>
      <c r="G18" s="90">
        <f>'PR5'!I21</f>
        <v>5746</v>
      </c>
      <c r="H18" s="90">
        <f>'PR5'!J21</f>
        <v>6458</v>
      </c>
      <c r="I18" s="90">
        <f>'PR5'!K21</f>
        <v>6523.08</v>
      </c>
      <c r="J18" s="90">
        <f>'PR5'!L21</f>
        <v>6523.08</v>
      </c>
    </row>
    <row r="19" spans="2:10" x14ac:dyDescent="0.2">
      <c r="B19" s="39"/>
      <c r="C19" s="40" t="str">
        <f>'PR6'!$C$2</f>
        <v>PROGRAM  6 : Odpadové hospodárstvo</v>
      </c>
      <c r="D19" s="106">
        <f>'PR6'!F14</f>
        <v>13178</v>
      </c>
      <c r="E19" s="106">
        <f>'PR6'!G14</f>
        <v>11717</v>
      </c>
      <c r="F19" s="90">
        <f>'PR6'!H14</f>
        <v>14571</v>
      </c>
      <c r="G19" s="90">
        <f>'PR6'!I14</f>
        <v>14656</v>
      </c>
      <c r="H19" s="90">
        <f>'PR6'!J14</f>
        <v>14656</v>
      </c>
      <c r="I19" s="90">
        <f>'PR6'!K14</f>
        <v>14801.71</v>
      </c>
      <c r="J19" s="90">
        <f>'PR6'!L14</f>
        <v>14801.71</v>
      </c>
    </row>
    <row r="20" spans="2:10" x14ac:dyDescent="0.2">
      <c r="B20" s="39"/>
      <c r="C20" s="40" t="str">
        <f>'PR7'!$C$2</f>
        <v>PROGRAM  7 : Doprava</v>
      </c>
      <c r="D20" s="106">
        <f>'PR7'!F11</f>
        <v>829</v>
      </c>
      <c r="E20" s="106">
        <f>'PR7'!G11</f>
        <v>770</v>
      </c>
      <c r="F20" s="90">
        <f>'PR7'!H11</f>
        <v>770</v>
      </c>
      <c r="G20" s="90">
        <f>'PR7'!I11</f>
        <v>770</v>
      </c>
      <c r="H20" s="90">
        <f>'PR7'!J11</f>
        <v>770</v>
      </c>
      <c r="I20" s="90">
        <f>'PR7'!K11</f>
        <v>777.27</v>
      </c>
      <c r="J20" s="90">
        <f>'PR7'!L11</f>
        <v>777.27</v>
      </c>
    </row>
    <row r="21" spans="2:10" x14ac:dyDescent="0.2">
      <c r="B21" s="39"/>
      <c r="C21" s="40" t="str">
        <f>'PR8'!$C$2</f>
        <v>PROGRAM  8 : Komunikácie</v>
      </c>
      <c r="D21" s="106">
        <f>'PR8'!F17</f>
        <v>0</v>
      </c>
      <c r="E21" s="106">
        <f>'PR8'!G17</f>
        <v>649</v>
      </c>
      <c r="F21" s="90">
        <f>'PR8'!H17</f>
        <v>3761</v>
      </c>
      <c r="G21" s="90">
        <f>'PR8'!I17</f>
        <v>4111</v>
      </c>
      <c r="H21" s="90">
        <f>'PR8'!J17</f>
        <v>4111</v>
      </c>
      <c r="I21" s="90">
        <f>'PR8'!K17</f>
        <v>1600.85</v>
      </c>
      <c r="J21" s="90">
        <f>'PR8'!L17</f>
        <v>1600.85</v>
      </c>
    </row>
    <row r="22" spans="2:10" x14ac:dyDescent="0.2">
      <c r="B22" s="39"/>
      <c r="C22" s="40" t="str">
        <f>'PR9'!$C$2</f>
        <v>PROGRAM  9 : Vzdelávanie</v>
      </c>
      <c r="D22" s="106">
        <f>'PR9'!F29</f>
        <v>32031</v>
      </c>
      <c r="E22" s="106">
        <f>'PR9'!G29</f>
        <v>13832</v>
      </c>
      <c r="F22" s="90">
        <f>'PR9'!H29</f>
        <v>23145</v>
      </c>
      <c r="G22" s="90">
        <f>'PR9'!I29</f>
        <v>19973</v>
      </c>
      <c r="H22" s="90">
        <f>'PR9'!J29</f>
        <v>37281</v>
      </c>
      <c r="I22" s="90">
        <f>'PR9'!K29</f>
        <v>37426.04</v>
      </c>
      <c r="J22" s="90">
        <f>'PR9'!L29</f>
        <v>37426.04</v>
      </c>
    </row>
    <row r="23" spans="2:10" x14ac:dyDescent="0.2">
      <c r="B23" s="39"/>
      <c r="C23" s="131" t="s">
        <v>418</v>
      </c>
      <c r="D23" s="580">
        <f>'Základná škola'!G191</f>
        <v>344517</v>
      </c>
      <c r="E23" s="580">
        <f>'Základná škola'!H191</f>
        <v>351444</v>
      </c>
      <c r="F23" s="580">
        <f>'Základná škola'!I191</f>
        <v>400369</v>
      </c>
      <c r="G23" s="580">
        <f>'Základná škola'!J191</f>
        <v>400369</v>
      </c>
      <c r="H23" s="580">
        <f>'Základná škola'!K191</f>
        <v>415773</v>
      </c>
      <c r="I23" s="580">
        <f>'Základná škola'!L191</f>
        <v>419702.95999999996</v>
      </c>
      <c r="J23" s="580">
        <f>'Základná škola'!M191</f>
        <v>419702.95999999996</v>
      </c>
    </row>
    <row r="24" spans="2:10" x14ac:dyDescent="0.2">
      <c r="B24" s="39"/>
      <c r="C24" s="40" t="str">
        <f>'PR10'!$C$2</f>
        <v>PROGRAM 10 : Šport</v>
      </c>
      <c r="D24" s="106">
        <f>'PR10'!F17</f>
        <v>6773</v>
      </c>
      <c r="E24" s="106">
        <f>'PR10'!G17</f>
        <v>2718</v>
      </c>
      <c r="F24" s="90">
        <f>'PR10'!H17</f>
        <v>7180</v>
      </c>
      <c r="G24" s="90">
        <f>'PR10'!I17</f>
        <v>5980</v>
      </c>
      <c r="H24" s="90">
        <f>'PR10'!J17</f>
        <v>5920</v>
      </c>
      <c r="I24" s="90">
        <f>'PR10'!K17</f>
        <v>5979.2</v>
      </c>
      <c r="J24" s="90">
        <f>'PR10'!L17</f>
        <v>5979.2</v>
      </c>
    </row>
    <row r="25" spans="2:10" x14ac:dyDescent="0.2">
      <c r="B25" s="39"/>
      <c r="C25" s="40" t="str">
        <f>'PR11'!$C$2</f>
        <v>PROGRAM 11 : Kultúra</v>
      </c>
      <c r="D25" s="106">
        <f>'PR11'!F33</f>
        <v>2929</v>
      </c>
      <c r="E25" s="106">
        <f>'PR11'!G33</f>
        <v>3361</v>
      </c>
      <c r="F25" s="90">
        <f>'PR11'!H33</f>
        <v>3668</v>
      </c>
      <c r="G25" s="90">
        <f>'PR11'!I33</f>
        <v>4074</v>
      </c>
      <c r="H25" s="90">
        <f>'PR11'!J33</f>
        <v>3668</v>
      </c>
      <c r="I25" s="90">
        <f>'PR11'!K33</f>
        <v>3704.68</v>
      </c>
      <c r="J25" s="90">
        <f>'PR11'!L33</f>
        <v>3704.68</v>
      </c>
    </row>
    <row r="26" spans="2:10" x14ac:dyDescent="0.2">
      <c r="B26" s="39"/>
      <c r="C26" s="40" t="str">
        <f>'PR12'!$C$2</f>
        <v>PROGRAM 12 : Prostredie pre život</v>
      </c>
      <c r="D26" s="106">
        <f>'PR12'!F33</f>
        <v>30555</v>
      </c>
      <c r="E26" s="106">
        <f>'PR12'!G33</f>
        <v>50203</v>
      </c>
      <c r="F26" s="90">
        <f>'PR12'!H33</f>
        <v>13840</v>
      </c>
      <c r="G26" s="90">
        <f>'PR12'!I33</f>
        <v>12470</v>
      </c>
      <c r="H26" s="90">
        <f>'PR12'!J33</f>
        <v>13860</v>
      </c>
      <c r="I26" s="90">
        <f>'PR12'!K33</f>
        <v>12478.599999999999</v>
      </c>
      <c r="J26" s="90">
        <f>'PR12'!L33</f>
        <v>12478.599999999999</v>
      </c>
    </row>
    <row r="27" spans="2:10" x14ac:dyDescent="0.2">
      <c r="B27" s="39"/>
      <c r="C27" s="40" t="str">
        <f>'PR13'!$C$2</f>
        <v>PROGRAM 13 : Bývanie</v>
      </c>
      <c r="D27" s="106">
        <f>'PR13'!F21</f>
        <v>9116</v>
      </c>
      <c r="E27" s="106">
        <f>'PR13'!G21</f>
        <v>15765</v>
      </c>
      <c r="F27" s="90">
        <f>'PR13'!H21</f>
        <v>68059</v>
      </c>
      <c r="G27" s="90">
        <f>'PR13'!I21</f>
        <v>51537</v>
      </c>
      <c r="H27" s="90">
        <f>'PR13'!J21</f>
        <v>22682</v>
      </c>
      <c r="I27" s="90">
        <f>'PR13'!K21</f>
        <v>22895.690000000002</v>
      </c>
      <c r="J27" s="90">
        <f>'PR13'!L21</f>
        <v>22895.690000000002</v>
      </c>
    </row>
    <row r="28" spans="2:10" x14ac:dyDescent="0.2">
      <c r="B28" s="39"/>
      <c r="C28" s="40" t="str">
        <f>'PR14'!$C$2</f>
        <v>PROGRAM 14 : Administratíva</v>
      </c>
      <c r="D28" s="108">
        <f>'PR14'!F30</f>
        <v>109754</v>
      </c>
      <c r="E28" s="108">
        <f>'PR14'!G30</f>
        <v>104048</v>
      </c>
      <c r="F28" s="90">
        <f>'PR14'!H30</f>
        <v>109276</v>
      </c>
      <c r="G28" s="90">
        <f>'PR14'!I30</f>
        <v>106708</v>
      </c>
      <c r="H28" s="90">
        <f>'PR14'!J30</f>
        <v>106838</v>
      </c>
      <c r="I28" s="90">
        <f>'PR14'!K30</f>
        <v>92476.38</v>
      </c>
      <c r="J28" s="90">
        <f>'PR14'!L30</f>
        <v>92476.38</v>
      </c>
    </row>
    <row r="29" spans="2:10" x14ac:dyDescent="0.2">
      <c r="B29" s="39"/>
      <c r="C29" s="392"/>
      <c r="D29" s="393"/>
      <c r="E29" s="393"/>
      <c r="F29" s="393"/>
      <c r="G29" s="393"/>
      <c r="H29" s="393"/>
      <c r="I29" s="393"/>
      <c r="J29" s="394"/>
    </row>
    <row r="30" spans="2:10" x14ac:dyDescent="0.2">
      <c r="B30" s="39"/>
      <c r="C30" s="312" t="s">
        <v>89</v>
      </c>
      <c r="D30" s="104">
        <f t="shared" ref="D30:J30" si="2">SUM(D32:D45)</f>
        <v>408723.08</v>
      </c>
      <c r="E30" s="104">
        <f t="shared" si="2"/>
        <v>385836</v>
      </c>
      <c r="F30" s="104">
        <f t="shared" si="2"/>
        <v>4300</v>
      </c>
      <c r="G30" s="104">
        <f t="shared" si="2"/>
        <v>1800</v>
      </c>
      <c r="H30" s="104">
        <f t="shared" si="2"/>
        <v>2500</v>
      </c>
      <c r="I30" s="104">
        <f t="shared" si="2"/>
        <v>0</v>
      </c>
      <c r="J30" s="104">
        <f t="shared" si="2"/>
        <v>0</v>
      </c>
    </row>
    <row r="31" spans="2:10" x14ac:dyDescent="0.2">
      <c r="B31" s="39"/>
      <c r="C31" s="395" t="s">
        <v>88</v>
      </c>
      <c r="D31" s="396"/>
      <c r="E31" s="396"/>
      <c r="F31" s="396"/>
      <c r="G31" s="396"/>
      <c r="H31" s="396"/>
      <c r="I31" s="396"/>
      <c r="J31" s="397"/>
    </row>
    <row r="32" spans="2:10" x14ac:dyDescent="0.2">
      <c r="B32" s="39"/>
      <c r="C32" s="40" t="str">
        <f>'PR1'!$C$2</f>
        <v>PROGRAM  1 : Plánovanie, manažment a kontrola</v>
      </c>
      <c r="D32" s="106">
        <f>'PR1'!F53</f>
        <v>380293</v>
      </c>
      <c r="E32" s="106">
        <f>'PR1'!G53</f>
        <v>374954</v>
      </c>
      <c r="F32" s="106">
        <f>'PR1'!H53</f>
        <v>0</v>
      </c>
      <c r="G32" s="106">
        <f>'PR1'!I53</f>
        <v>0</v>
      </c>
      <c r="H32" s="106">
        <f>'PR1'!J53</f>
        <v>0</v>
      </c>
      <c r="I32" s="106">
        <f>'PR1'!K53</f>
        <v>0</v>
      </c>
      <c r="J32" s="106">
        <f>'PR1'!L53</f>
        <v>0</v>
      </c>
    </row>
    <row r="33" spans="2:12" x14ac:dyDescent="0.2">
      <c r="B33" s="39"/>
      <c r="C33" s="40" t="str">
        <f>'PR2'!$C$2</f>
        <v>PROGRAM  2 : Propagácia a reklama</v>
      </c>
      <c r="D33" s="40"/>
      <c r="E33" s="40"/>
      <c r="F33" s="89"/>
      <c r="G33" s="89"/>
      <c r="H33" s="40"/>
      <c r="I33" s="40"/>
      <c r="J33" s="40"/>
    </row>
    <row r="34" spans="2:12" x14ac:dyDescent="0.2">
      <c r="B34" s="39"/>
      <c r="C34" s="40" t="str">
        <f>'PR3'!$C$2</f>
        <v>PROGRAM  3 : Interné služby</v>
      </c>
      <c r="D34" s="106">
        <f>'PR3'!F88</f>
        <v>0</v>
      </c>
      <c r="E34" s="106">
        <f>'PR3'!G88</f>
        <v>0</v>
      </c>
      <c r="F34" s="106">
        <f>'PR3'!H88</f>
        <v>1800</v>
      </c>
      <c r="G34" s="106">
        <f>'PR3'!I88</f>
        <v>1800</v>
      </c>
      <c r="H34" s="106">
        <f>'PR3'!J88</f>
        <v>0</v>
      </c>
      <c r="I34" s="106">
        <f>'PR3'!K88</f>
        <v>0</v>
      </c>
      <c r="J34" s="106">
        <f>'PR3'!L88</f>
        <v>0</v>
      </c>
      <c r="K34" s="35"/>
    </row>
    <row r="35" spans="2:12" x14ac:dyDescent="0.2">
      <c r="B35" s="39"/>
      <c r="C35" s="133" t="str">
        <f>'PR4'!$C$2</f>
        <v>PROGRAM  4 : Služby občanom</v>
      </c>
      <c r="D35" s="40"/>
      <c r="E35" s="40"/>
      <c r="F35" s="89"/>
      <c r="G35" s="89"/>
      <c r="H35" s="40"/>
      <c r="I35" s="40"/>
      <c r="J35" s="40"/>
    </row>
    <row r="36" spans="2:12" x14ac:dyDescent="0.2">
      <c r="B36" s="39"/>
      <c r="C36" s="40" t="str">
        <f>'PR5'!$C$2</f>
        <v>PROGRAM  5 : Bezpečnosť, právo a poriadok, požiarna ochrana</v>
      </c>
      <c r="D36" s="40"/>
      <c r="E36" s="40"/>
      <c r="F36" s="89"/>
      <c r="G36" s="89"/>
      <c r="H36" s="40"/>
      <c r="I36" s="40"/>
      <c r="J36" s="40"/>
    </row>
    <row r="37" spans="2:12" x14ac:dyDescent="0.2">
      <c r="B37" s="39"/>
      <c r="C37" s="40" t="str">
        <f>'PR6'!$C$2</f>
        <v>PROGRAM  6 : Odpadové hospodárstvo</v>
      </c>
      <c r="D37" s="40"/>
      <c r="E37" s="40"/>
      <c r="F37" s="89"/>
      <c r="G37" s="89"/>
      <c r="H37" s="40"/>
      <c r="I37" s="40"/>
      <c r="J37" s="40"/>
    </row>
    <row r="38" spans="2:12" x14ac:dyDescent="0.2">
      <c r="B38" s="39"/>
      <c r="C38" s="40" t="str">
        <f>'PR7'!$C$2</f>
        <v>PROGRAM  7 : Doprava</v>
      </c>
      <c r="D38" s="40"/>
      <c r="E38" s="40"/>
      <c r="F38" s="89"/>
      <c r="G38" s="89"/>
      <c r="H38" s="40"/>
      <c r="I38" s="40"/>
      <c r="J38" s="40"/>
      <c r="L38" s="35"/>
    </row>
    <row r="39" spans="2:12" x14ac:dyDescent="0.2">
      <c r="B39" s="39"/>
      <c r="C39" s="40" t="str">
        <f>'PR8'!$C$2</f>
        <v>PROGRAM  8 : Komunikácie</v>
      </c>
      <c r="D39" s="40"/>
      <c r="E39" s="40"/>
      <c r="F39" s="89"/>
      <c r="G39" s="89"/>
      <c r="H39" s="40"/>
      <c r="I39" s="40"/>
      <c r="J39" s="40"/>
    </row>
    <row r="40" spans="2:12" x14ac:dyDescent="0.2">
      <c r="B40" s="39"/>
      <c r="C40" s="40" t="str">
        <f>'PR9'!$C$2</f>
        <v>PROGRAM  9 : Vzdelávanie</v>
      </c>
      <c r="D40" s="106">
        <f>'PR9'!F44</f>
        <v>19287.080000000002</v>
      </c>
      <c r="E40" s="106">
        <f>'PR9'!G44</f>
        <v>7822</v>
      </c>
      <c r="F40" s="106">
        <f>'PR9'!H44</f>
        <v>0</v>
      </c>
      <c r="G40" s="106">
        <f>'PR9'!I44</f>
        <v>0</v>
      </c>
      <c r="H40" s="106">
        <f>'PR9'!J44</f>
        <v>0</v>
      </c>
      <c r="I40" s="106">
        <f>'PR9'!K44</f>
        <v>0</v>
      </c>
      <c r="J40" s="106">
        <f>'PR9'!L44</f>
        <v>0</v>
      </c>
    </row>
    <row r="41" spans="2:12" x14ac:dyDescent="0.2">
      <c r="B41" s="39"/>
      <c r="C41" s="40" t="str">
        <f>'PR10'!$C$2</f>
        <v>PROGRAM 10 : Šport</v>
      </c>
      <c r="D41" s="40"/>
      <c r="E41" s="40"/>
      <c r="F41" s="89"/>
      <c r="G41" s="89"/>
      <c r="H41" s="40"/>
      <c r="I41" s="40"/>
      <c r="J41" s="40"/>
    </row>
    <row r="42" spans="2:12" x14ac:dyDescent="0.2">
      <c r="B42" s="39"/>
      <c r="C42" s="40" t="str">
        <f>'PR11'!$C$2</f>
        <v>PROGRAM 11 : Kultúra</v>
      </c>
      <c r="D42" s="106">
        <f>'PR11'!F44</f>
        <v>4143</v>
      </c>
      <c r="E42" s="106">
        <f>'PR11'!G44</f>
        <v>0</v>
      </c>
      <c r="F42" s="106">
        <f>'PR11'!H44</f>
        <v>0</v>
      </c>
      <c r="G42" s="106">
        <f>'PR11'!I44</f>
        <v>0</v>
      </c>
      <c r="H42" s="106">
        <f>'PR11'!J44</f>
        <v>0</v>
      </c>
      <c r="I42" s="106">
        <f>'PR11'!K44</f>
        <v>0</v>
      </c>
      <c r="J42" s="106">
        <f>'PR11'!L44</f>
        <v>0</v>
      </c>
    </row>
    <row r="43" spans="2:12" x14ac:dyDescent="0.2">
      <c r="B43" s="39"/>
      <c r="C43" s="40" t="str">
        <f>'PR12'!$C$2</f>
        <v>PROGRAM 12 : Prostredie pre život</v>
      </c>
      <c r="D43" s="106">
        <f>'PR12'!F45</f>
        <v>5000</v>
      </c>
      <c r="E43" s="106">
        <f>'PR12'!G45</f>
        <v>3060</v>
      </c>
      <c r="F43" s="90">
        <f>'PR12'!H45</f>
        <v>2500</v>
      </c>
      <c r="G43" s="90">
        <f>'PR12'!I45</f>
        <v>0</v>
      </c>
      <c r="H43" s="106">
        <f>'PR12'!J45</f>
        <v>2500</v>
      </c>
      <c r="I43" s="106">
        <f>'PR12'!K45</f>
        <v>0</v>
      </c>
      <c r="J43" s="106">
        <f>'PR12'!L45</f>
        <v>0</v>
      </c>
    </row>
    <row r="44" spans="2:12" x14ac:dyDescent="0.2">
      <c r="B44" s="39"/>
      <c r="C44" s="40" t="str">
        <f>'PR13'!$C$2</f>
        <v>PROGRAM 13 : Bývanie</v>
      </c>
      <c r="D44" s="106"/>
      <c r="E44" s="106"/>
      <c r="F44" s="90"/>
      <c r="G44" s="90"/>
      <c r="H44" s="106"/>
      <c r="I44" s="106"/>
      <c r="J44" s="106"/>
    </row>
    <row r="45" spans="2:12" x14ac:dyDescent="0.2">
      <c r="B45" s="39"/>
      <c r="C45" s="40" t="str">
        <f>'PR14'!$C$2</f>
        <v>PROGRAM 14 : Administratíva</v>
      </c>
      <c r="D45" s="40"/>
      <c r="E45" s="40"/>
      <c r="F45" s="89"/>
      <c r="G45" s="89"/>
      <c r="H45" s="40"/>
      <c r="I45" s="40"/>
      <c r="J45" s="40"/>
    </row>
    <row r="46" spans="2:12" x14ac:dyDescent="0.2">
      <c r="B46" s="39"/>
      <c r="C46" s="47" t="s">
        <v>340</v>
      </c>
      <c r="D46" s="88">
        <f t="shared" ref="D46:J46" si="3">D12+D30</f>
        <v>1008318.0800000001</v>
      </c>
      <c r="E46" s="88">
        <f t="shared" si="3"/>
        <v>1007031</v>
      </c>
      <c r="F46" s="88">
        <f t="shared" si="3"/>
        <v>711470</v>
      </c>
      <c r="G46" s="88">
        <f t="shared" si="3"/>
        <v>693254</v>
      </c>
      <c r="H46" s="88">
        <f t="shared" si="3"/>
        <v>688817.72</v>
      </c>
      <c r="I46" s="88">
        <f t="shared" si="3"/>
        <v>673197.06720000005</v>
      </c>
      <c r="J46" s="88">
        <f t="shared" si="3"/>
        <v>673197.06720000005</v>
      </c>
    </row>
    <row r="47" spans="2:12" x14ac:dyDescent="0.2">
      <c r="B47" s="39"/>
      <c r="C47" s="40"/>
      <c r="D47" s="40"/>
      <c r="E47" s="40"/>
      <c r="F47" s="89"/>
      <c r="G47" s="89"/>
      <c r="H47" s="40"/>
      <c r="I47" s="40"/>
      <c r="J47" s="40"/>
      <c r="K47" s="35"/>
    </row>
    <row r="48" spans="2:12" x14ac:dyDescent="0.2">
      <c r="B48" s="39"/>
      <c r="C48" s="47" t="s">
        <v>90</v>
      </c>
      <c r="D48" s="47"/>
      <c r="E48" s="47"/>
      <c r="F48" s="89"/>
      <c r="G48" s="89"/>
      <c r="H48" s="40"/>
      <c r="I48" s="40"/>
      <c r="J48" s="40"/>
    </row>
    <row r="49" spans="2:11" x14ac:dyDescent="0.2">
      <c r="B49" s="39"/>
      <c r="C49" s="40" t="s">
        <v>91</v>
      </c>
      <c r="D49" s="88">
        <v>0</v>
      </c>
      <c r="E49" s="88">
        <v>0</v>
      </c>
      <c r="F49" s="88">
        <v>0</v>
      </c>
      <c r="G49" s="88">
        <v>0</v>
      </c>
      <c r="H49" s="47">
        <v>0</v>
      </c>
      <c r="I49" s="47">
        <v>0</v>
      </c>
      <c r="J49" s="47">
        <v>0</v>
      </c>
    </row>
    <row r="50" spans="2:11" x14ac:dyDescent="0.2">
      <c r="B50" s="39"/>
      <c r="C50" s="109" t="s">
        <v>161</v>
      </c>
      <c r="D50" s="103">
        <f>'finančné operácie výdavkové'!F14</f>
        <v>250362</v>
      </c>
      <c r="E50" s="103">
        <f>'finančné operácie výdavkové'!G14</f>
        <v>385682.12</v>
      </c>
      <c r="F50" s="103">
        <f>'finančné operácie výdavkové'!H14</f>
        <v>189744</v>
      </c>
      <c r="G50" s="103">
        <f>'finančné operácie výdavkové'!I14</f>
        <v>184044</v>
      </c>
      <c r="H50" s="103">
        <f>'finančné operácie výdavkové'!J14</f>
        <v>85100</v>
      </c>
      <c r="I50" s="103">
        <f>'finančné operácie výdavkové'!K14</f>
        <v>85100</v>
      </c>
      <c r="J50" s="103">
        <f>'finančné operácie výdavkové'!L14</f>
        <v>85100</v>
      </c>
    </row>
    <row r="51" spans="2:11" ht="15.75" customHeight="1" x14ac:dyDescent="0.2">
      <c r="B51" s="39"/>
      <c r="C51" s="40" t="s">
        <v>92</v>
      </c>
      <c r="D51" s="90">
        <f t="shared" ref="D51:J51" si="4">D10-D46-D50+D49</f>
        <v>32119.919999999925</v>
      </c>
      <c r="E51" s="90">
        <f t="shared" si="4"/>
        <v>81978.880000000005</v>
      </c>
      <c r="F51" s="90">
        <f t="shared" si="4"/>
        <v>51767</v>
      </c>
      <c r="G51" s="90">
        <f t="shared" si="4"/>
        <v>65541</v>
      </c>
      <c r="H51" s="90">
        <f t="shared" si="4"/>
        <v>0.28000000002793968</v>
      </c>
      <c r="I51" s="90">
        <f t="shared" si="4"/>
        <v>22685.942799999961</v>
      </c>
      <c r="J51" s="90">
        <f t="shared" si="4"/>
        <v>22685.942799999961</v>
      </c>
      <c r="K51" s="35"/>
    </row>
    <row r="53" spans="2:11" x14ac:dyDescent="0.2">
      <c r="B53" t="s">
        <v>94</v>
      </c>
      <c r="F53" s="118"/>
      <c r="G53" s="118"/>
      <c r="H53" s="118"/>
      <c r="I53" s="118"/>
      <c r="J53" s="118"/>
    </row>
    <row r="54" spans="2:11" x14ac:dyDescent="0.2">
      <c r="B54" t="s">
        <v>95</v>
      </c>
      <c r="F54" s="118"/>
      <c r="G54" s="118"/>
      <c r="H54" s="118"/>
      <c r="I54" s="118"/>
      <c r="J54" s="118"/>
    </row>
    <row r="55" spans="2:11" x14ac:dyDescent="0.2">
      <c r="B55" t="s">
        <v>97</v>
      </c>
      <c r="F55" s="118"/>
      <c r="G55" s="118"/>
      <c r="H55" s="118"/>
      <c r="I55" s="118"/>
      <c r="J55" s="118"/>
    </row>
    <row r="56" spans="2:11" x14ac:dyDescent="0.2">
      <c r="B56" t="s">
        <v>96</v>
      </c>
      <c r="F56" s="118"/>
      <c r="G56" s="118"/>
      <c r="H56" s="118"/>
      <c r="I56" s="118"/>
      <c r="J56" s="118"/>
    </row>
    <row r="57" spans="2:11" x14ac:dyDescent="0.2">
      <c r="F57" s="118"/>
      <c r="G57" s="118"/>
      <c r="H57" s="118"/>
      <c r="I57" s="118"/>
      <c r="J57" s="118"/>
    </row>
    <row r="58" spans="2:11" x14ac:dyDescent="0.2">
      <c r="F58" s="269"/>
      <c r="G58" s="269"/>
      <c r="H58" s="269"/>
      <c r="I58" s="269"/>
      <c r="J58" s="118"/>
    </row>
    <row r="59" spans="2:11" x14ac:dyDescent="0.2">
      <c r="F59" s="269"/>
      <c r="G59" s="269"/>
      <c r="H59" s="269"/>
      <c r="I59" s="269"/>
      <c r="J59" s="118"/>
    </row>
    <row r="60" spans="2:11" x14ac:dyDescent="0.2">
      <c r="C60" s="87"/>
      <c r="D60" s="87"/>
      <c r="E60" s="87"/>
      <c r="F60" s="270"/>
      <c r="G60" s="270"/>
      <c r="H60" s="118"/>
      <c r="I60" s="118"/>
      <c r="J60" s="118"/>
    </row>
    <row r="61" spans="2:11" ht="15.75" x14ac:dyDescent="0.25">
      <c r="B61" s="99" t="s">
        <v>436</v>
      </c>
      <c r="F61" s="118"/>
      <c r="G61" s="118"/>
      <c r="H61" s="118"/>
      <c r="I61" s="118"/>
      <c r="J61" s="118"/>
    </row>
    <row r="62" spans="2:11" ht="15.75" x14ac:dyDescent="0.25">
      <c r="B62" s="100"/>
      <c r="F62"/>
      <c r="G62"/>
    </row>
    <row r="63" spans="2:11" ht="15.75" x14ac:dyDescent="0.25">
      <c r="B63" s="101" t="s">
        <v>437</v>
      </c>
      <c r="F63" t="s">
        <v>156</v>
      </c>
      <c r="G63"/>
    </row>
    <row r="64" spans="2:11" ht="15.75" x14ac:dyDescent="0.25">
      <c r="B64" s="101" t="s">
        <v>438</v>
      </c>
      <c r="F64" t="s">
        <v>156</v>
      </c>
      <c r="G64"/>
    </row>
    <row r="65" spans="2:7" ht="15.75" x14ac:dyDescent="0.25">
      <c r="B65" s="101"/>
      <c r="F65" t="s">
        <v>156</v>
      </c>
      <c r="G65"/>
    </row>
    <row r="66" spans="2:7" x14ac:dyDescent="0.2">
      <c r="B66" s="102"/>
      <c r="F66"/>
      <c r="G66"/>
    </row>
    <row r="67" spans="2:7" ht="15.75" x14ac:dyDescent="0.25">
      <c r="B67" s="100" t="s">
        <v>431</v>
      </c>
      <c r="F67" t="s">
        <v>156</v>
      </c>
      <c r="G67"/>
    </row>
  </sheetData>
  <mergeCells count="4">
    <mergeCell ref="B1:J1"/>
    <mergeCell ref="C29:J29"/>
    <mergeCell ref="C31:J31"/>
    <mergeCell ref="C13:J1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1"/>
  <sheetViews>
    <sheetView topLeftCell="A145" workbookViewId="0">
      <selection activeCell="I170" sqref="I170"/>
    </sheetView>
  </sheetViews>
  <sheetFormatPr defaultRowHeight="12.75" x14ac:dyDescent="0.2"/>
  <cols>
    <col min="1" max="1" width="8.7109375" customWidth="1"/>
    <col min="2" max="2" width="16.7109375" bestFit="1" customWidth="1"/>
    <col min="3" max="3" width="7.42578125" style="72" customWidth="1"/>
    <col min="4" max="4" width="7.42578125" style="65" customWidth="1"/>
    <col min="5" max="5" width="10.85546875" style="72" bestFit="1" customWidth="1"/>
    <col min="6" max="6" width="25.5703125" customWidth="1"/>
    <col min="7" max="13" width="13.28515625" customWidth="1"/>
    <col min="14" max="14" width="9.42578125" customWidth="1"/>
    <col min="15" max="15" width="13.7109375" customWidth="1"/>
  </cols>
  <sheetData>
    <row r="1" spans="1:21" ht="28.5" customHeight="1" x14ac:dyDescent="0.4">
      <c r="A1" s="334" t="s">
        <v>429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251"/>
      <c r="N1" s="61"/>
      <c r="O1" s="61"/>
      <c r="P1" s="61"/>
      <c r="Q1" s="61"/>
      <c r="R1" s="61"/>
      <c r="S1" s="61"/>
      <c r="T1" s="61"/>
      <c r="U1" s="61"/>
    </row>
    <row r="2" spans="1:21" s="128" customFormat="1" ht="36.75" x14ac:dyDescent="0.4">
      <c r="A2" s="335"/>
      <c r="B2" s="335"/>
      <c r="C2" s="335"/>
      <c r="D2" s="335"/>
      <c r="E2" s="335"/>
      <c r="F2" s="335"/>
      <c r="G2" s="263" t="s">
        <v>435</v>
      </c>
      <c r="H2" s="263" t="s">
        <v>435</v>
      </c>
      <c r="I2" s="264" t="s">
        <v>432</v>
      </c>
      <c r="J2" s="264" t="s">
        <v>434</v>
      </c>
      <c r="K2" s="264" t="s">
        <v>433</v>
      </c>
      <c r="L2" s="264" t="s">
        <v>433</v>
      </c>
      <c r="M2" s="264" t="s">
        <v>433</v>
      </c>
      <c r="N2" s="194"/>
      <c r="O2" s="195"/>
      <c r="P2" s="195"/>
      <c r="Q2" s="195"/>
      <c r="R2" s="195"/>
      <c r="S2" s="195"/>
      <c r="T2" s="195"/>
    </row>
    <row r="3" spans="1:21" s="197" customFormat="1" ht="25.5" x14ac:dyDescent="0.2">
      <c r="A3" s="134" t="s">
        <v>55</v>
      </c>
      <c r="B3" s="135" t="s">
        <v>104</v>
      </c>
      <c r="C3" s="136" t="s">
        <v>105</v>
      </c>
      <c r="D3" s="137" t="s">
        <v>106</v>
      </c>
      <c r="E3" s="138" t="s">
        <v>107</v>
      </c>
      <c r="F3" s="139" t="s">
        <v>108</v>
      </c>
      <c r="G3" s="263">
        <v>2011</v>
      </c>
      <c r="H3" s="263">
        <v>2012</v>
      </c>
      <c r="I3" s="264">
        <v>2013</v>
      </c>
      <c r="J3" s="264">
        <v>2013</v>
      </c>
      <c r="K3" s="264">
        <v>2014</v>
      </c>
      <c r="L3" s="264">
        <v>2015</v>
      </c>
      <c r="M3" s="264">
        <v>2016</v>
      </c>
      <c r="N3" s="140"/>
      <c r="O3" s="140"/>
      <c r="P3" s="140"/>
      <c r="Q3" s="196"/>
      <c r="R3" s="196"/>
      <c r="S3" s="196"/>
      <c r="T3" s="196"/>
    </row>
    <row r="4" spans="1:21" s="64" customFormat="1" ht="13.5" customHeight="1" x14ac:dyDescent="0.25">
      <c r="A4" s="336" t="s">
        <v>114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280"/>
    </row>
    <row r="5" spans="1:21" x14ac:dyDescent="0.2">
      <c r="A5" s="92"/>
      <c r="B5" s="331" t="s">
        <v>147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250"/>
    </row>
    <row r="6" spans="1:21" x14ac:dyDescent="0.2">
      <c r="A6" s="110"/>
      <c r="B6" s="113"/>
      <c r="C6" s="94">
        <v>111</v>
      </c>
      <c r="D6" s="95" t="s">
        <v>115</v>
      </c>
      <c r="E6" s="94">
        <v>611</v>
      </c>
      <c r="F6" s="92" t="s">
        <v>116</v>
      </c>
      <c r="G6" s="92"/>
      <c r="H6" s="92"/>
      <c r="I6" s="96">
        <v>127000</v>
      </c>
      <c r="J6" s="96"/>
      <c r="K6" s="96">
        <f>I6*1.04</f>
        <v>132080</v>
      </c>
      <c r="L6" s="283">
        <f t="shared" ref="L6:L37" si="0">K6*1.01</f>
        <v>133400.79999999999</v>
      </c>
      <c r="M6" s="283">
        <f t="shared" ref="M6:M69" si="1">L6</f>
        <v>133400.79999999999</v>
      </c>
    </row>
    <row r="7" spans="1:21" x14ac:dyDescent="0.2">
      <c r="A7" s="112"/>
      <c r="B7" s="111"/>
      <c r="C7" s="62">
        <v>111</v>
      </c>
      <c r="D7" s="63" t="s">
        <v>115</v>
      </c>
      <c r="E7" s="91">
        <v>612001</v>
      </c>
      <c r="F7" s="131" t="s">
        <v>237</v>
      </c>
      <c r="G7" s="131"/>
      <c r="H7" s="131"/>
      <c r="I7" s="106">
        <v>6732</v>
      </c>
      <c r="J7" s="96"/>
      <c r="K7" s="96">
        <f t="shared" ref="K7:K70" si="2">I7*1.04</f>
        <v>7001.2800000000007</v>
      </c>
      <c r="L7" s="283">
        <f t="shared" si="0"/>
        <v>7071.2928000000011</v>
      </c>
      <c r="M7" s="283">
        <f t="shared" si="1"/>
        <v>7071.2928000000011</v>
      </c>
    </row>
    <row r="8" spans="1:21" x14ac:dyDescent="0.2">
      <c r="A8" s="112"/>
      <c r="B8" s="111"/>
      <c r="C8" s="62">
        <v>111</v>
      </c>
      <c r="D8" s="63" t="s">
        <v>115</v>
      </c>
      <c r="E8" s="91">
        <v>612002</v>
      </c>
      <c r="F8" s="131" t="s">
        <v>305</v>
      </c>
      <c r="G8" s="131"/>
      <c r="H8" s="131"/>
      <c r="I8" s="106">
        <v>6504</v>
      </c>
      <c r="J8" s="96"/>
      <c r="K8" s="96">
        <f t="shared" si="2"/>
        <v>6764.16</v>
      </c>
      <c r="L8" s="283">
        <f t="shared" si="0"/>
        <v>6831.8015999999998</v>
      </c>
      <c r="M8" s="283">
        <f t="shared" si="1"/>
        <v>6831.8015999999998</v>
      </c>
    </row>
    <row r="9" spans="1:21" x14ac:dyDescent="0.2">
      <c r="A9" s="112"/>
      <c r="B9" s="111"/>
      <c r="C9" s="62">
        <v>111</v>
      </c>
      <c r="D9" s="63" t="s">
        <v>115</v>
      </c>
      <c r="E9" s="91">
        <v>612002</v>
      </c>
      <c r="F9" s="131" t="s">
        <v>306</v>
      </c>
      <c r="G9" s="131"/>
      <c r="H9" s="131"/>
      <c r="I9" s="106">
        <v>4050</v>
      </c>
      <c r="J9" s="96"/>
      <c r="K9" s="96">
        <f t="shared" si="2"/>
        <v>4212</v>
      </c>
      <c r="L9" s="283">
        <f t="shared" si="0"/>
        <v>4254.12</v>
      </c>
      <c r="M9" s="283">
        <f t="shared" si="1"/>
        <v>4254.12</v>
      </c>
    </row>
    <row r="10" spans="1:21" x14ac:dyDescent="0.2">
      <c r="A10" s="112"/>
      <c r="B10" s="111"/>
      <c r="C10" s="62">
        <v>111</v>
      </c>
      <c r="D10" s="63" t="s">
        <v>115</v>
      </c>
      <c r="E10" s="91">
        <v>612002</v>
      </c>
      <c r="F10" s="131" t="s">
        <v>307</v>
      </c>
      <c r="G10" s="131"/>
      <c r="H10" s="131"/>
      <c r="I10" s="106">
        <v>1995</v>
      </c>
      <c r="J10" s="96"/>
      <c r="K10" s="96">
        <f t="shared" si="2"/>
        <v>2074.8000000000002</v>
      </c>
      <c r="L10" s="283">
        <f t="shared" si="0"/>
        <v>2095.5480000000002</v>
      </c>
      <c r="M10" s="283">
        <f t="shared" si="1"/>
        <v>2095.5480000000002</v>
      </c>
    </row>
    <row r="11" spans="1:21" x14ac:dyDescent="0.2">
      <c r="A11" s="112"/>
      <c r="B11" s="111"/>
      <c r="C11" s="62">
        <v>111</v>
      </c>
      <c r="D11" s="63" t="s">
        <v>115</v>
      </c>
      <c r="E11" s="91">
        <v>612002</v>
      </c>
      <c r="F11" s="131" t="s">
        <v>308</v>
      </c>
      <c r="G11" s="131"/>
      <c r="H11" s="131"/>
      <c r="I11" s="106">
        <v>540</v>
      </c>
      <c r="J11" s="96"/>
      <c r="K11" s="96">
        <f t="shared" si="2"/>
        <v>561.6</v>
      </c>
      <c r="L11" s="283">
        <f t="shared" si="0"/>
        <v>567.21600000000001</v>
      </c>
      <c r="M11" s="283">
        <f t="shared" si="1"/>
        <v>567.21600000000001</v>
      </c>
    </row>
    <row r="12" spans="1:21" x14ac:dyDescent="0.2">
      <c r="A12" s="112"/>
      <c r="B12" s="111"/>
      <c r="C12" s="62">
        <v>111</v>
      </c>
      <c r="D12" s="63" t="s">
        <v>115</v>
      </c>
      <c r="E12" s="91">
        <v>612002</v>
      </c>
      <c r="F12" s="131" t="s">
        <v>309</v>
      </c>
      <c r="G12" s="131"/>
      <c r="H12" s="131"/>
      <c r="I12" s="106">
        <v>150</v>
      </c>
      <c r="J12" s="96"/>
      <c r="K12" s="96">
        <f t="shared" si="2"/>
        <v>156</v>
      </c>
      <c r="L12" s="283">
        <f t="shared" si="0"/>
        <v>157.56</v>
      </c>
      <c r="M12" s="283">
        <f t="shared" si="1"/>
        <v>157.56</v>
      </c>
    </row>
    <row r="13" spans="1:21" x14ac:dyDescent="0.2">
      <c r="A13" s="112"/>
      <c r="B13" s="111"/>
      <c r="C13" s="62">
        <v>111</v>
      </c>
      <c r="D13" s="63" t="s">
        <v>115</v>
      </c>
      <c r="E13" s="91">
        <v>612002</v>
      </c>
      <c r="F13" s="131" t="s">
        <v>310</v>
      </c>
      <c r="G13" s="131"/>
      <c r="H13" s="131"/>
      <c r="I13" s="106">
        <v>6618</v>
      </c>
      <c r="J13" s="96"/>
      <c r="K13" s="96">
        <f t="shared" si="2"/>
        <v>6882.72</v>
      </c>
      <c r="L13" s="283">
        <f t="shared" si="0"/>
        <v>6951.5472</v>
      </c>
      <c r="M13" s="283">
        <f t="shared" si="1"/>
        <v>6951.5472</v>
      </c>
    </row>
    <row r="14" spans="1:21" x14ac:dyDescent="0.2">
      <c r="A14" s="112"/>
      <c r="B14" s="111"/>
      <c r="C14" s="62">
        <v>111</v>
      </c>
      <c r="D14" s="63" t="s">
        <v>115</v>
      </c>
      <c r="E14" s="62">
        <v>614</v>
      </c>
      <c r="F14" s="131" t="s">
        <v>140</v>
      </c>
      <c r="G14" s="131"/>
      <c r="H14" s="131"/>
      <c r="I14" s="106">
        <v>7160</v>
      </c>
      <c r="J14" s="96"/>
      <c r="K14" s="96">
        <f t="shared" si="2"/>
        <v>7446.4000000000005</v>
      </c>
      <c r="L14" s="283">
        <f t="shared" si="0"/>
        <v>7520.8640000000005</v>
      </c>
      <c r="M14" s="283">
        <f t="shared" si="1"/>
        <v>7520.8640000000005</v>
      </c>
    </row>
    <row r="15" spans="1:21" x14ac:dyDescent="0.2">
      <c r="A15" s="112"/>
      <c r="B15" s="111"/>
      <c r="C15" s="62">
        <v>111</v>
      </c>
      <c r="D15" s="63" t="s">
        <v>115</v>
      </c>
      <c r="E15" s="62">
        <v>621</v>
      </c>
      <c r="F15" s="131" t="s">
        <v>98</v>
      </c>
      <c r="G15" s="131"/>
      <c r="H15" s="131"/>
      <c r="I15" s="106">
        <v>16075</v>
      </c>
      <c r="J15" s="96"/>
      <c r="K15" s="96">
        <f t="shared" si="2"/>
        <v>16718</v>
      </c>
      <c r="L15" s="283">
        <f t="shared" si="0"/>
        <v>16885.18</v>
      </c>
      <c r="M15" s="283">
        <f t="shared" si="1"/>
        <v>16885.18</v>
      </c>
    </row>
    <row r="16" spans="1:21" x14ac:dyDescent="0.2">
      <c r="A16" s="112"/>
      <c r="B16" s="111"/>
      <c r="C16" s="62">
        <v>111</v>
      </c>
      <c r="D16" s="63" t="s">
        <v>115</v>
      </c>
      <c r="E16" s="91">
        <v>625001</v>
      </c>
      <c r="F16" s="40" t="s">
        <v>118</v>
      </c>
      <c r="G16" s="40"/>
      <c r="H16" s="40"/>
      <c r="I16" s="106">
        <v>2250</v>
      </c>
      <c r="J16" s="96"/>
      <c r="K16" s="96">
        <f t="shared" si="2"/>
        <v>2340</v>
      </c>
      <c r="L16" s="283">
        <f t="shared" si="0"/>
        <v>2363.4</v>
      </c>
      <c r="M16" s="283">
        <f t="shared" si="1"/>
        <v>2363.4</v>
      </c>
    </row>
    <row r="17" spans="1:18" x14ac:dyDescent="0.2">
      <c r="A17" s="112"/>
      <c r="B17" s="111"/>
      <c r="C17" s="62">
        <v>111</v>
      </c>
      <c r="D17" s="63" t="s">
        <v>115</v>
      </c>
      <c r="E17" s="91">
        <v>625002</v>
      </c>
      <c r="F17" s="40" t="s">
        <v>109</v>
      </c>
      <c r="G17" s="40"/>
      <c r="H17" s="40"/>
      <c r="I17" s="106">
        <v>22505</v>
      </c>
      <c r="J17" s="96"/>
      <c r="K17" s="96">
        <f t="shared" si="2"/>
        <v>23405.200000000001</v>
      </c>
      <c r="L17" s="283">
        <f t="shared" si="0"/>
        <v>23639.252</v>
      </c>
      <c r="M17" s="283">
        <f t="shared" si="1"/>
        <v>23639.252</v>
      </c>
    </row>
    <row r="18" spans="1:18" x14ac:dyDescent="0.2">
      <c r="A18" s="112"/>
      <c r="B18" s="111"/>
      <c r="C18" s="62">
        <v>111</v>
      </c>
      <c r="D18" s="63" t="s">
        <v>115</v>
      </c>
      <c r="E18" s="91">
        <v>625003</v>
      </c>
      <c r="F18" s="40" t="s">
        <v>110</v>
      </c>
      <c r="G18" s="40"/>
      <c r="H18" s="40"/>
      <c r="I18" s="106">
        <v>4421</v>
      </c>
      <c r="J18" s="96"/>
      <c r="K18" s="96">
        <f t="shared" si="2"/>
        <v>4597.84</v>
      </c>
      <c r="L18" s="283">
        <f t="shared" si="0"/>
        <v>4643.8184000000001</v>
      </c>
      <c r="M18" s="283">
        <f t="shared" si="1"/>
        <v>4643.8184000000001</v>
      </c>
    </row>
    <row r="19" spans="1:18" x14ac:dyDescent="0.2">
      <c r="A19" s="112"/>
      <c r="B19" s="111"/>
      <c r="C19" s="62">
        <v>111</v>
      </c>
      <c r="D19" s="63" t="s">
        <v>115</v>
      </c>
      <c r="E19" s="91">
        <v>625004</v>
      </c>
      <c r="F19" s="40" t="s">
        <v>119</v>
      </c>
      <c r="G19" s="40"/>
      <c r="H19" s="40"/>
      <c r="I19" s="106">
        <v>4822</v>
      </c>
      <c r="J19" s="96"/>
      <c r="K19" s="96">
        <f t="shared" si="2"/>
        <v>5014.88</v>
      </c>
      <c r="L19" s="283">
        <f t="shared" si="0"/>
        <v>5065.0288</v>
      </c>
      <c r="M19" s="283">
        <f t="shared" si="1"/>
        <v>5065.0288</v>
      </c>
    </row>
    <row r="20" spans="1:18" x14ac:dyDescent="0.2">
      <c r="A20" s="112"/>
      <c r="B20" s="111"/>
      <c r="C20" s="62">
        <v>111</v>
      </c>
      <c r="D20" s="63" t="s">
        <v>115</v>
      </c>
      <c r="E20" s="91">
        <v>625005</v>
      </c>
      <c r="F20" s="40" t="s">
        <v>120</v>
      </c>
      <c r="G20" s="40"/>
      <c r="H20" s="40"/>
      <c r="I20" s="106">
        <v>1607</v>
      </c>
      <c r="J20" s="96"/>
      <c r="K20" s="96">
        <f t="shared" si="2"/>
        <v>1671.28</v>
      </c>
      <c r="L20" s="283">
        <f t="shared" si="0"/>
        <v>1687.9928</v>
      </c>
      <c r="M20" s="283">
        <f t="shared" si="1"/>
        <v>1687.9928</v>
      </c>
      <c r="O20" s="61"/>
      <c r="P20" s="61"/>
    </row>
    <row r="21" spans="1:18" s="205" customFormat="1" x14ac:dyDescent="0.2">
      <c r="A21" s="198"/>
      <c r="B21" s="154"/>
      <c r="C21" s="199">
        <v>111</v>
      </c>
      <c r="D21" s="200" t="s">
        <v>115</v>
      </c>
      <c r="E21" s="201">
        <v>625007</v>
      </c>
      <c r="F21" s="131" t="s">
        <v>121</v>
      </c>
      <c r="G21" s="131"/>
      <c r="H21" s="131"/>
      <c r="I21" s="202">
        <v>7636</v>
      </c>
      <c r="J21" s="203"/>
      <c r="K21" s="203">
        <f t="shared" si="2"/>
        <v>7941.4400000000005</v>
      </c>
      <c r="L21" s="283">
        <f t="shared" si="0"/>
        <v>8020.8544000000002</v>
      </c>
      <c r="M21" s="283">
        <f t="shared" si="1"/>
        <v>8020.8544000000002</v>
      </c>
      <c r="O21" s="206"/>
      <c r="P21" s="206"/>
      <c r="R21" s="204"/>
    </row>
    <row r="22" spans="1:18" x14ac:dyDescent="0.2">
      <c r="A22" s="112"/>
      <c r="B22" s="154"/>
      <c r="C22" s="62">
        <v>111</v>
      </c>
      <c r="D22" s="63" t="s">
        <v>115</v>
      </c>
      <c r="E22" s="91">
        <v>637027</v>
      </c>
      <c r="F22" s="131" t="s">
        <v>311</v>
      </c>
      <c r="G22" s="131"/>
      <c r="H22" s="131"/>
      <c r="I22" s="106">
        <v>1700</v>
      </c>
      <c r="J22" s="96"/>
      <c r="K22" s="96">
        <f t="shared" si="2"/>
        <v>1768</v>
      </c>
      <c r="L22" s="283">
        <f t="shared" si="0"/>
        <v>1785.68</v>
      </c>
      <c r="M22" s="283">
        <f t="shared" si="1"/>
        <v>1785.68</v>
      </c>
      <c r="N22" s="314" t="s">
        <v>311</v>
      </c>
      <c r="O22" s="61"/>
      <c r="P22" s="61"/>
    </row>
    <row r="23" spans="1:18" x14ac:dyDescent="0.2">
      <c r="A23" s="112"/>
      <c r="B23" s="154"/>
      <c r="C23" s="62">
        <v>111</v>
      </c>
      <c r="D23" s="63" t="s">
        <v>115</v>
      </c>
      <c r="E23" s="62">
        <v>621</v>
      </c>
      <c r="F23" s="131" t="s">
        <v>98</v>
      </c>
      <c r="G23" s="131"/>
      <c r="H23" s="131"/>
      <c r="I23" s="106">
        <v>170</v>
      </c>
      <c r="J23" s="96"/>
      <c r="K23" s="96">
        <f t="shared" si="2"/>
        <v>176.8</v>
      </c>
      <c r="L23" s="283">
        <f t="shared" si="0"/>
        <v>178.56800000000001</v>
      </c>
      <c r="M23" s="283">
        <f t="shared" si="1"/>
        <v>178.56800000000001</v>
      </c>
      <c r="N23" s="314"/>
      <c r="O23" s="61"/>
    </row>
    <row r="24" spans="1:18" x14ac:dyDescent="0.2">
      <c r="A24" s="112"/>
      <c r="B24" s="154"/>
      <c r="C24" s="62">
        <v>111</v>
      </c>
      <c r="D24" s="63" t="s">
        <v>115</v>
      </c>
      <c r="E24" s="91">
        <v>625001</v>
      </c>
      <c r="F24" s="40" t="s">
        <v>118</v>
      </c>
      <c r="G24" s="40"/>
      <c r="H24" s="40"/>
      <c r="I24" s="106">
        <v>24</v>
      </c>
      <c r="J24" s="96"/>
      <c r="K24" s="96">
        <f t="shared" si="2"/>
        <v>24.96</v>
      </c>
      <c r="L24" s="283">
        <f t="shared" si="0"/>
        <v>25.209600000000002</v>
      </c>
      <c r="M24" s="283">
        <f t="shared" si="1"/>
        <v>25.209600000000002</v>
      </c>
      <c r="N24" s="314"/>
      <c r="O24" s="61"/>
    </row>
    <row r="25" spans="1:18" x14ac:dyDescent="0.2">
      <c r="A25" s="112"/>
      <c r="B25" s="154"/>
      <c r="C25" s="62">
        <v>111</v>
      </c>
      <c r="D25" s="63" t="s">
        <v>115</v>
      </c>
      <c r="E25" s="91">
        <v>625002</v>
      </c>
      <c r="F25" s="40" t="s">
        <v>109</v>
      </c>
      <c r="G25" s="40"/>
      <c r="H25" s="40"/>
      <c r="I25" s="106">
        <v>272</v>
      </c>
      <c r="J25" s="96"/>
      <c r="K25" s="96">
        <f t="shared" si="2"/>
        <v>282.88</v>
      </c>
      <c r="L25" s="283">
        <f t="shared" si="0"/>
        <v>285.7088</v>
      </c>
      <c r="M25" s="283">
        <f t="shared" si="1"/>
        <v>285.7088</v>
      </c>
      <c r="N25" s="314"/>
      <c r="O25" s="61"/>
    </row>
    <row r="26" spans="1:18" x14ac:dyDescent="0.2">
      <c r="A26" s="112"/>
      <c r="B26" s="154"/>
      <c r="C26" s="62">
        <v>111</v>
      </c>
      <c r="D26" s="63" t="s">
        <v>115</v>
      </c>
      <c r="E26" s="91">
        <v>625003</v>
      </c>
      <c r="F26" s="40" t="s">
        <v>110</v>
      </c>
      <c r="G26" s="40"/>
      <c r="H26" s="40"/>
      <c r="I26" s="106">
        <v>14</v>
      </c>
      <c r="J26" s="96"/>
      <c r="K26" s="96">
        <f t="shared" si="2"/>
        <v>14.56</v>
      </c>
      <c r="L26" s="283">
        <f t="shared" si="0"/>
        <v>14.7056</v>
      </c>
      <c r="M26" s="283">
        <f t="shared" si="1"/>
        <v>14.7056</v>
      </c>
      <c r="N26" s="314"/>
      <c r="O26" s="61"/>
    </row>
    <row r="27" spans="1:18" x14ac:dyDescent="0.2">
      <c r="A27" s="112"/>
      <c r="B27" s="154"/>
      <c r="C27" s="62">
        <v>111</v>
      </c>
      <c r="D27" s="63" t="s">
        <v>115</v>
      </c>
      <c r="E27" s="91">
        <v>625004</v>
      </c>
      <c r="F27" s="40" t="s">
        <v>119</v>
      </c>
      <c r="G27" s="40"/>
      <c r="H27" s="40"/>
      <c r="I27" s="106">
        <v>51</v>
      </c>
      <c r="J27" s="96"/>
      <c r="K27" s="96">
        <f t="shared" si="2"/>
        <v>53.04</v>
      </c>
      <c r="L27" s="283">
        <f t="shared" si="0"/>
        <v>53.570399999999999</v>
      </c>
      <c r="M27" s="283">
        <f t="shared" si="1"/>
        <v>53.570399999999999</v>
      </c>
      <c r="N27" s="314"/>
      <c r="O27" s="61"/>
    </row>
    <row r="28" spans="1:18" x14ac:dyDescent="0.2">
      <c r="A28" s="112"/>
      <c r="B28" s="154"/>
      <c r="C28" s="62">
        <v>111</v>
      </c>
      <c r="D28" s="63" t="s">
        <v>115</v>
      </c>
      <c r="E28" s="91">
        <v>625005</v>
      </c>
      <c r="F28" s="40" t="s">
        <v>120</v>
      </c>
      <c r="G28" s="40"/>
      <c r="H28" s="40"/>
      <c r="I28" s="106">
        <v>17</v>
      </c>
      <c r="J28" s="96"/>
      <c r="K28" s="96">
        <f t="shared" si="2"/>
        <v>17.68</v>
      </c>
      <c r="L28" s="283">
        <f t="shared" si="0"/>
        <v>17.8568</v>
      </c>
      <c r="M28" s="283">
        <f t="shared" si="1"/>
        <v>17.8568</v>
      </c>
      <c r="N28" s="314"/>
      <c r="O28" s="61"/>
    </row>
    <row r="29" spans="1:18" x14ac:dyDescent="0.2">
      <c r="A29" s="112"/>
      <c r="B29" s="154"/>
      <c r="C29" s="62">
        <v>111</v>
      </c>
      <c r="D29" s="63" t="s">
        <v>115</v>
      </c>
      <c r="E29" s="91">
        <v>625007</v>
      </c>
      <c r="F29" s="40" t="s">
        <v>121</v>
      </c>
      <c r="G29" s="40"/>
      <c r="H29" s="40"/>
      <c r="I29" s="106">
        <v>81</v>
      </c>
      <c r="J29" s="96"/>
      <c r="K29" s="96">
        <f t="shared" si="2"/>
        <v>84.240000000000009</v>
      </c>
      <c r="L29" s="283">
        <f t="shared" si="0"/>
        <v>85.082400000000007</v>
      </c>
      <c r="M29" s="283">
        <f t="shared" si="1"/>
        <v>85.082400000000007</v>
      </c>
      <c r="N29" s="314"/>
      <c r="O29" s="61"/>
      <c r="R29" s="35"/>
    </row>
    <row r="30" spans="1:18" x14ac:dyDescent="0.2">
      <c r="A30" s="112"/>
      <c r="B30" s="111"/>
      <c r="C30" s="62">
        <v>111</v>
      </c>
      <c r="D30" s="63" t="s">
        <v>115</v>
      </c>
      <c r="E30" s="91">
        <v>631001</v>
      </c>
      <c r="F30" s="131" t="s">
        <v>312</v>
      </c>
      <c r="G30" s="131"/>
      <c r="H30" s="131"/>
      <c r="I30" s="106">
        <v>405</v>
      </c>
      <c r="J30" s="96"/>
      <c r="K30" s="96">
        <f t="shared" si="2"/>
        <v>421.2</v>
      </c>
      <c r="L30" s="283">
        <f t="shared" si="0"/>
        <v>425.41199999999998</v>
      </c>
      <c r="M30" s="283">
        <f t="shared" si="1"/>
        <v>425.41199999999998</v>
      </c>
    </row>
    <row r="31" spans="1:18" x14ac:dyDescent="0.2">
      <c r="A31" s="112"/>
      <c r="B31" s="111"/>
      <c r="C31" s="62">
        <v>111</v>
      </c>
      <c r="D31" s="63" t="s">
        <v>115</v>
      </c>
      <c r="E31" s="91">
        <v>633002</v>
      </c>
      <c r="F31" s="131" t="s">
        <v>204</v>
      </c>
      <c r="G31" s="131"/>
      <c r="H31" s="131"/>
      <c r="I31" s="106">
        <v>50</v>
      </c>
      <c r="J31" s="96"/>
      <c r="K31" s="96">
        <f t="shared" si="2"/>
        <v>52</v>
      </c>
      <c r="L31" s="283">
        <f t="shared" si="0"/>
        <v>52.52</v>
      </c>
      <c r="M31" s="283">
        <f t="shared" si="1"/>
        <v>52.52</v>
      </c>
    </row>
    <row r="32" spans="1:18" x14ac:dyDescent="0.2">
      <c r="A32" s="112"/>
      <c r="B32" s="111"/>
      <c r="C32" s="62">
        <v>111</v>
      </c>
      <c r="D32" s="63" t="s">
        <v>115</v>
      </c>
      <c r="E32" s="91">
        <v>632001</v>
      </c>
      <c r="F32" s="151" t="s">
        <v>142</v>
      </c>
      <c r="G32" s="151"/>
      <c r="H32" s="151"/>
      <c r="I32" s="90">
        <v>12000</v>
      </c>
      <c r="J32" s="274"/>
      <c r="K32" s="96">
        <f>I32*1.04</f>
        <v>12480</v>
      </c>
      <c r="L32" s="283">
        <f t="shared" si="0"/>
        <v>12604.8</v>
      </c>
      <c r="M32" s="283">
        <f t="shared" si="1"/>
        <v>12604.8</v>
      </c>
      <c r="O32" s="176"/>
      <c r="P32" s="176"/>
    </row>
    <row r="33" spans="1:18" x14ac:dyDescent="0.2">
      <c r="A33" s="112"/>
      <c r="B33" s="111"/>
      <c r="C33" s="62">
        <v>111</v>
      </c>
      <c r="D33" s="63" t="s">
        <v>115</v>
      </c>
      <c r="E33" s="91">
        <v>632002</v>
      </c>
      <c r="F33" s="89" t="s">
        <v>122</v>
      </c>
      <c r="G33" s="89"/>
      <c r="H33" s="89"/>
      <c r="I33" s="90">
        <v>590</v>
      </c>
      <c r="J33" s="274"/>
      <c r="K33" s="96">
        <f>I33*1.04</f>
        <v>613.6</v>
      </c>
      <c r="L33" s="283">
        <f t="shared" si="0"/>
        <v>619.73599999999999</v>
      </c>
      <c r="M33" s="283">
        <f t="shared" si="1"/>
        <v>619.73599999999999</v>
      </c>
      <c r="O33" s="177"/>
      <c r="P33" s="176"/>
    </row>
    <row r="34" spans="1:18" x14ac:dyDescent="0.2">
      <c r="A34" s="112"/>
      <c r="B34" s="111"/>
      <c r="C34" s="62">
        <v>111</v>
      </c>
      <c r="D34" s="63" t="s">
        <v>115</v>
      </c>
      <c r="E34" s="91">
        <v>632003</v>
      </c>
      <c r="F34" s="131" t="s">
        <v>313</v>
      </c>
      <c r="G34" s="131"/>
      <c r="H34" s="131"/>
      <c r="I34" s="106">
        <v>980</v>
      </c>
      <c r="J34" s="96"/>
      <c r="K34" s="96">
        <f t="shared" si="2"/>
        <v>1019.2</v>
      </c>
      <c r="L34" s="283">
        <f t="shared" si="0"/>
        <v>1029.3920000000001</v>
      </c>
      <c r="M34" s="283">
        <f t="shared" si="1"/>
        <v>1029.3920000000001</v>
      </c>
    </row>
    <row r="35" spans="1:18" x14ac:dyDescent="0.2">
      <c r="A35" s="112"/>
      <c r="B35" s="111"/>
      <c r="C35" s="62">
        <v>111</v>
      </c>
      <c r="D35" s="63" t="s">
        <v>115</v>
      </c>
      <c r="E35" s="91">
        <v>633001</v>
      </c>
      <c r="F35" s="131" t="s">
        <v>314</v>
      </c>
      <c r="G35" s="131"/>
      <c r="H35" s="131"/>
      <c r="I35" s="106">
        <v>2000</v>
      </c>
      <c r="J35" s="96"/>
      <c r="K35" s="96">
        <f t="shared" si="2"/>
        <v>2080</v>
      </c>
      <c r="L35" s="283">
        <f t="shared" si="0"/>
        <v>2100.8000000000002</v>
      </c>
      <c r="M35" s="283">
        <f t="shared" si="1"/>
        <v>2100.8000000000002</v>
      </c>
    </row>
    <row r="36" spans="1:18" x14ac:dyDescent="0.2">
      <c r="A36" s="112"/>
      <c r="B36" s="111"/>
      <c r="C36" s="62">
        <v>111</v>
      </c>
      <c r="D36" s="63" t="s">
        <v>115</v>
      </c>
      <c r="E36" s="91">
        <v>633004</v>
      </c>
      <c r="F36" s="131" t="s">
        <v>315</v>
      </c>
      <c r="G36" s="131"/>
      <c r="H36" s="131"/>
      <c r="I36" s="106">
        <v>400</v>
      </c>
      <c r="J36" s="96"/>
      <c r="K36" s="96">
        <f t="shared" si="2"/>
        <v>416</v>
      </c>
      <c r="L36" s="283">
        <f t="shared" si="0"/>
        <v>420.16</v>
      </c>
      <c r="M36" s="283">
        <f t="shared" si="1"/>
        <v>420.16</v>
      </c>
    </row>
    <row r="37" spans="1:18" x14ac:dyDescent="0.2">
      <c r="A37" s="112"/>
      <c r="B37" s="111"/>
      <c r="C37" s="62">
        <v>111</v>
      </c>
      <c r="D37" s="63" t="s">
        <v>115</v>
      </c>
      <c r="E37" s="91">
        <v>633006</v>
      </c>
      <c r="F37" s="131" t="s">
        <v>37</v>
      </c>
      <c r="G37" s="131"/>
      <c r="H37" s="131"/>
      <c r="I37" s="106">
        <v>6000</v>
      </c>
      <c r="J37" s="96"/>
      <c r="K37" s="96">
        <f t="shared" si="2"/>
        <v>6240</v>
      </c>
      <c r="L37" s="283">
        <f t="shared" si="0"/>
        <v>6302.4</v>
      </c>
      <c r="M37" s="283">
        <f t="shared" si="1"/>
        <v>6302.4</v>
      </c>
    </row>
    <row r="38" spans="1:18" x14ac:dyDescent="0.2">
      <c r="A38" s="112"/>
      <c r="B38" s="111"/>
      <c r="C38" s="62">
        <v>111</v>
      </c>
      <c r="D38" s="63" t="s">
        <v>115</v>
      </c>
      <c r="E38" s="91">
        <v>633009</v>
      </c>
      <c r="F38" s="131" t="s">
        <v>316</v>
      </c>
      <c r="G38" s="131"/>
      <c r="H38" s="131"/>
      <c r="I38" s="106">
        <v>3800</v>
      </c>
      <c r="J38" s="96"/>
      <c r="K38" s="96">
        <f t="shared" si="2"/>
        <v>3952</v>
      </c>
      <c r="L38" s="283">
        <f t="shared" ref="L38:L69" si="3">K38*1.01</f>
        <v>3991.52</v>
      </c>
      <c r="M38" s="283">
        <f t="shared" si="1"/>
        <v>3991.52</v>
      </c>
    </row>
    <row r="39" spans="1:18" x14ac:dyDescent="0.2">
      <c r="A39" s="112"/>
      <c r="B39" s="111"/>
      <c r="C39" s="62">
        <v>111</v>
      </c>
      <c r="D39" s="63" t="s">
        <v>115</v>
      </c>
      <c r="E39" s="91">
        <v>633010</v>
      </c>
      <c r="F39" s="131" t="s">
        <v>317</v>
      </c>
      <c r="G39" s="131"/>
      <c r="H39" s="131"/>
      <c r="I39" s="106">
        <v>200</v>
      </c>
      <c r="J39" s="96"/>
      <c r="K39" s="96">
        <f t="shared" si="2"/>
        <v>208</v>
      </c>
      <c r="L39" s="283">
        <f t="shared" si="3"/>
        <v>210.08</v>
      </c>
      <c r="M39" s="283">
        <f t="shared" si="1"/>
        <v>210.08</v>
      </c>
      <c r="O39" s="205"/>
      <c r="P39" s="35"/>
    </row>
    <row r="40" spans="1:18" x14ac:dyDescent="0.2">
      <c r="A40" s="112"/>
      <c r="B40" s="111"/>
      <c r="C40" s="62">
        <v>111</v>
      </c>
      <c r="D40" s="63" t="s">
        <v>115</v>
      </c>
      <c r="E40" s="91">
        <v>633013</v>
      </c>
      <c r="F40" s="131" t="s">
        <v>318</v>
      </c>
      <c r="G40" s="131"/>
      <c r="H40" s="131"/>
      <c r="I40" s="106">
        <v>660</v>
      </c>
      <c r="J40" s="96"/>
      <c r="K40" s="96">
        <f t="shared" si="2"/>
        <v>686.4</v>
      </c>
      <c r="L40" s="283">
        <f t="shared" si="3"/>
        <v>693.26400000000001</v>
      </c>
      <c r="M40" s="283">
        <f t="shared" si="1"/>
        <v>693.26400000000001</v>
      </c>
    </row>
    <row r="41" spans="1:18" x14ac:dyDescent="0.2">
      <c r="A41" s="112"/>
      <c r="B41" s="111"/>
      <c r="C41" s="62">
        <v>111</v>
      </c>
      <c r="D41" s="63" t="s">
        <v>115</v>
      </c>
      <c r="E41" s="91">
        <v>633015</v>
      </c>
      <c r="F41" s="131" t="s">
        <v>319</v>
      </c>
      <c r="G41" s="131"/>
      <c r="H41" s="131"/>
      <c r="I41" s="106">
        <v>745</v>
      </c>
      <c r="J41" s="96"/>
      <c r="K41" s="96">
        <f t="shared" si="2"/>
        <v>774.80000000000007</v>
      </c>
      <c r="L41" s="283">
        <f t="shared" si="3"/>
        <v>782.54800000000012</v>
      </c>
      <c r="M41" s="283">
        <f t="shared" si="1"/>
        <v>782.54800000000012</v>
      </c>
    </row>
    <row r="42" spans="1:18" x14ac:dyDescent="0.2">
      <c r="A42" s="112"/>
      <c r="B42" s="111"/>
      <c r="C42" s="62">
        <v>111</v>
      </c>
      <c r="D42" s="63" t="s">
        <v>115</v>
      </c>
      <c r="E42" s="91">
        <v>637004</v>
      </c>
      <c r="F42" s="40" t="s">
        <v>39</v>
      </c>
      <c r="G42" s="40"/>
      <c r="H42" s="40"/>
      <c r="I42" s="106">
        <v>4409</v>
      </c>
      <c r="J42" s="96"/>
      <c r="K42" s="96">
        <f t="shared" si="2"/>
        <v>4585.3600000000006</v>
      </c>
      <c r="L42" s="283">
        <f t="shared" si="3"/>
        <v>4631.213600000001</v>
      </c>
      <c r="M42" s="283">
        <f t="shared" si="1"/>
        <v>4631.213600000001</v>
      </c>
    </row>
    <row r="43" spans="1:18" x14ac:dyDescent="0.2">
      <c r="A43" s="112"/>
      <c r="B43" s="111"/>
      <c r="C43" s="62">
        <v>111</v>
      </c>
      <c r="D43" s="63" t="s">
        <v>115</v>
      </c>
      <c r="E43" s="91">
        <v>637016</v>
      </c>
      <c r="F43" s="131" t="s">
        <v>324</v>
      </c>
      <c r="G43" s="131"/>
      <c r="H43" s="131"/>
      <c r="I43" s="106">
        <v>2200</v>
      </c>
      <c r="J43" s="96"/>
      <c r="K43" s="96">
        <f t="shared" si="2"/>
        <v>2288</v>
      </c>
      <c r="L43" s="283">
        <f t="shared" si="3"/>
        <v>2310.88</v>
      </c>
      <c r="M43" s="283">
        <f t="shared" si="1"/>
        <v>2310.88</v>
      </c>
    </row>
    <row r="44" spans="1:18" x14ac:dyDescent="0.2">
      <c r="A44" s="112"/>
      <c r="B44" s="111"/>
      <c r="C44" s="62">
        <v>111</v>
      </c>
      <c r="D44" s="63" t="s">
        <v>115</v>
      </c>
      <c r="E44" s="152">
        <v>635006</v>
      </c>
      <c r="F44" s="153" t="s">
        <v>320</v>
      </c>
      <c r="G44" s="153"/>
      <c r="H44" s="153"/>
      <c r="I44" s="159">
        <v>13014</v>
      </c>
      <c r="J44" s="216"/>
      <c r="K44" s="96">
        <f t="shared" si="2"/>
        <v>13534.560000000001</v>
      </c>
      <c r="L44" s="283">
        <f t="shared" si="3"/>
        <v>13669.905600000002</v>
      </c>
      <c r="M44" s="283">
        <f t="shared" si="1"/>
        <v>13669.905600000002</v>
      </c>
    </row>
    <row r="45" spans="1:18" x14ac:dyDescent="0.2">
      <c r="A45" s="112"/>
      <c r="B45" s="111"/>
      <c r="C45" s="62">
        <v>111</v>
      </c>
      <c r="D45" s="63" t="s">
        <v>115</v>
      </c>
      <c r="E45" s="152">
        <v>637001</v>
      </c>
      <c r="F45" s="153" t="s">
        <v>321</v>
      </c>
      <c r="G45" s="153"/>
      <c r="H45" s="153"/>
      <c r="I45" s="159">
        <v>400</v>
      </c>
      <c r="J45" s="216"/>
      <c r="K45" s="96">
        <f t="shared" si="2"/>
        <v>416</v>
      </c>
      <c r="L45" s="283">
        <f t="shared" si="3"/>
        <v>420.16</v>
      </c>
      <c r="M45" s="283">
        <f t="shared" si="1"/>
        <v>420.16</v>
      </c>
    </row>
    <row r="46" spans="1:18" x14ac:dyDescent="0.2">
      <c r="A46" s="112"/>
      <c r="B46" s="111"/>
      <c r="C46" s="62">
        <v>111</v>
      </c>
      <c r="D46" s="63" t="s">
        <v>115</v>
      </c>
      <c r="E46" s="152">
        <v>637012</v>
      </c>
      <c r="F46" s="153" t="s">
        <v>322</v>
      </c>
      <c r="G46" s="153"/>
      <c r="H46" s="153"/>
      <c r="I46" s="159">
        <v>1500</v>
      </c>
      <c r="J46" s="216"/>
      <c r="K46" s="96">
        <f t="shared" si="2"/>
        <v>1560</v>
      </c>
      <c r="L46" s="283">
        <f t="shared" si="3"/>
        <v>1575.6</v>
      </c>
      <c r="M46" s="283">
        <f t="shared" si="1"/>
        <v>1575.6</v>
      </c>
    </row>
    <row r="47" spans="1:18" x14ac:dyDescent="0.2">
      <c r="A47" s="112"/>
      <c r="B47" s="111"/>
      <c r="C47" s="62">
        <v>111</v>
      </c>
      <c r="D47" s="63" t="s">
        <v>115</v>
      </c>
      <c r="E47" s="152">
        <v>637016</v>
      </c>
      <c r="F47" s="153" t="s">
        <v>323</v>
      </c>
      <c r="G47" s="153"/>
      <c r="H47" s="153"/>
      <c r="I47" s="159">
        <v>1000</v>
      </c>
      <c r="J47" s="216"/>
      <c r="K47" s="96">
        <f t="shared" si="2"/>
        <v>1040</v>
      </c>
      <c r="L47" s="283">
        <f t="shared" si="3"/>
        <v>1050.4000000000001</v>
      </c>
      <c r="M47" s="283">
        <f t="shared" si="1"/>
        <v>1050.4000000000001</v>
      </c>
    </row>
    <row r="48" spans="1:18" x14ac:dyDescent="0.2">
      <c r="A48" s="112"/>
      <c r="B48" s="111"/>
      <c r="C48" s="62">
        <v>111</v>
      </c>
      <c r="D48" s="63" t="s">
        <v>115</v>
      </c>
      <c r="E48" s="152">
        <v>634014</v>
      </c>
      <c r="F48" s="153" t="s">
        <v>12</v>
      </c>
      <c r="G48" s="153"/>
      <c r="H48" s="153"/>
      <c r="I48" s="159">
        <v>3600</v>
      </c>
      <c r="J48" s="216"/>
      <c r="K48" s="96">
        <f t="shared" si="2"/>
        <v>3744</v>
      </c>
      <c r="L48" s="283">
        <f t="shared" si="3"/>
        <v>3781.44</v>
      </c>
      <c r="M48" s="283">
        <f t="shared" si="1"/>
        <v>3781.44</v>
      </c>
      <c r="R48" s="35"/>
    </row>
    <row r="49" spans="1:18" s="184" customFormat="1" x14ac:dyDescent="0.2">
      <c r="A49" s="207"/>
      <c r="B49" s="208"/>
      <c r="C49" s="155">
        <v>111</v>
      </c>
      <c r="D49" s="209" t="s">
        <v>115</v>
      </c>
      <c r="E49" s="210">
        <v>637027</v>
      </c>
      <c r="F49" s="211" t="s">
        <v>311</v>
      </c>
      <c r="G49" s="211"/>
      <c r="H49" s="211"/>
      <c r="I49" s="212">
        <v>300</v>
      </c>
      <c r="J49" s="275"/>
      <c r="K49" s="156">
        <f>I49*1.04</f>
        <v>312</v>
      </c>
      <c r="L49" s="283">
        <f t="shared" si="3"/>
        <v>315.12</v>
      </c>
      <c r="M49" s="283">
        <f t="shared" si="1"/>
        <v>315.12</v>
      </c>
    </row>
    <row r="50" spans="1:18" x14ac:dyDescent="0.2">
      <c r="A50" s="112"/>
      <c r="B50" s="111"/>
      <c r="C50" s="62">
        <v>111</v>
      </c>
      <c r="D50" s="63" t="s">
        <v>115</v>
      </c>
      <c r="E50" s="152">
        <v>642015</v>
      </c>
      <c r="F50" s="153" t="s">
        <v>325</v>
      </c>
      <c r="G50" s="153"/>
      <c r="H50" s="153"/>
      <c r="I50" s="159">
        <v>315</v>
      </c>
      <c r="J50" s="216"/>
      <c r="K50" s="96">
        <f t="shared" si="2"/>
        <v>327.60000000000002</v>
      </c>
      <c r="L50" s="283">
        <f t="shared" si="3"/>
        <v>330.87600000000003</v>
      </c>
      <c r="M50" s="283">
        <f t="shared" si="1"/>
        <v>330.87600000000003</v>
      </c>
    </row>
    <row r="51" spans="1:18" x14ac:dyDescent="0.2">
      <c r="A51" s="112"/>
      <c r="B51" s="154"/>
      <c r="C51" s="62">
        <v>111</v>
      </c>
      <c r="D51" s="63" t="s">
        <v>115</v>
      </c>
      <c r="E51" s="62">
        <v>611</v>
      </c>
      <c r="F51" s="131" t="s">
        <v>327</v>
      </c>
      <c r="G51" s="153"/>
      <c r="H51" s="153"/>
      <c r="I51" s="159">
        <v>2630</v>
      </c>
      <c r="J51" s="216"/>
      <c r="K51" s="96">
        <f t="shared" si="2"/>
        <v>2735.2000000000003</v>
      </c>
      <c r="L51" s="283">
        <f t="shared" si="3"/>
        <v>2762.5520000000001</v>
      </c>
      <c r="M51" s="283">
        <f t="shared" si="1"/>
        <v>2762.5520000000001</v>
      </c>
      <c r="N51" s="314" t="s">
        <v>326</v>
      </c>
      <c r="O51" s="61"/>
    </row>
    <row r="52" spans="1:18" x14ac:dyDescent="0.2">
      <c r="A52" s="112"/>
      <c r="B52" s="154"/>
      <c r="C52" s="62">
        <v>111</v>
      </c>
      <c r="D52" s="63" t="s">
        <v>115</v>
      </c>
      <c r="E52" s="155">
        <v>622</v>
      </c>
      <c r="F52" s="131" t="s">
        <v>328</v>
      </c>
      <c r="G52" s="153"/>
      <c r="H52" s="153"/>
      <c r="I52" s="159">
        <v>262</v>
      </c>
      <c r="J52" s="216"/>
      <c r="K52" s="96">
        <f t="shared" si="2"/>
        <v>272.48</v>
      </c>
      <c r="L52" s="283">
        <f t="shared" si="3"/>
        <v>275.20480000000003</v>
      </c>
      <c r="M52" s="283">
        <f t="shared" si="1"/>
        <v>275.20480000000003</v>
      </c>
      <c r="N52" s="314"/>
      <c r="O52" s="61"/>
    </row>
    <row r="53" spans="1:18" x14ac:dyDescent="0.2">
      <c r="A53" s="112"/>
      <c r="B53" s="154"/>
      <c r="C53" s="62">
        <v>111</v>
      </c>
      <c r="D53" s="63" t="s">
        <v>115</v>
      </c>
      <c r="E53" s="91">
        <v>625001</v>
      </c>
      <c r="F53" s="40" t="s">
        <v>118</v>
      </c>
      <c r="G53" s="239"/>
      <c r="H53" s="239"/>
      <c r="I53" s="159">
        <v>37</v>
      </c>
      <c r="J53" s="216"/>
      <c r="K53" s="96">
        <f t="shared" si="2"/>
        <v>38.480000000000004</v>
      </c>
      <c r="L53" s="283">
        <f t="shared" si="3"/>
        <v>38.864800000000002</v>
      </c>
      <c r="M53" s="283">
        <f t="shared" si="1"/>
        <v>38.864800000000002</v>
      </c>
      <c r="N53" s="314"/>
      <c r="O53" s="61"/>
    </row>
    <row r="54" spans="1:18" x14ac:dyDescent="0.2">
      <c r="A54" s="112"/>
      <c r="B54" s="154"/>
      <c r="C54" s="62">
        <v>111</v>
      </c>
      <c r="D54" s="63" t="s">
        <v>115</v>
      </c>
      <c r="E54" s="91">
        <v>625002</v>
      </c>
      <c r="F54" s="40" t="s">
        <v>109</v>
      </c>
      <c r="G54" s="239"/>
      <c r="H54" s="239"/>
      <c r="I54" s="159">
        <v>420</v>
      </c>
      <c r="J54" s="216"/>
      <c r="K54" s="96">
        <f t="shared" si="2"/>
        <v>436.8</v>
      </c>
      <c r="L54" s="283">
        <f t="shared" si="3"/>
        <v>441.16800000000001</v>
      </c>
      <c r="M54" s="283">
        <f t="shared" si="1"/>
        <v>441.16800000000001</v>
      </c>
      <c r="N54" s="314"/>
      <c r="O54" s="61"/>
    </row>
    <row r="55" spans="1:18" x14ac:dyDescent="0.2">
      <c r="A55" s="112"/>
      <c r="B55" s="154"/>
      <c r="C55" s="62">
        <v>111</v>
      </c>
      <c r="D55" s="63" t="s">
        <v>115</v>
      </c>
      <c r="E55" s="91">
        <v>625003</v>
      </c>
      <c r="F55" s="131" t="s">
        <v>110</v>
      </c>
      <c r="G55" s="153"/>
      <c r="H55" s="153"/>
      <c r="I55" s="159">
        <v>21</v>
      </c>
      <c r="J55" s="216"/>
      <c r="K55" s="96">
        <f t="shared" si="2"/>
        <v>21.84</v>
      </c>
      <c r="L55" s="283">
        <f t="shared" si="3"/>
        <v>22.058399999999999</v>
      </c>
      <c r="M55" s="283">
        <f t="shared" si="1"/>
        <v>22.058399999999999</v>
      </c>
      <c r="N55" s="314"/>
      <c r="O55" s="61"/>
    </row>
    <row r="56" spans="1:18" x14ac:dyDescent="0.2">
      <c r="A56" s="112"/>
      <c r="B56" s="154"/>
      <c r="C56" s="62">
        <v>111</v>
      </c>
      <c r="D56" s="63" t="s">
        <v>115</v>
      </c>
      <c r="E56" s="91">
        <v>625004</v>
      </c>
      <c r="F56" s="40" t="s">
        <v>119</v>
      </c>
      <c r="G56" s="239"/>
      <c r="H56" s="239"/>
      <c r="I56" s="159">
        <v>79</v>
      </c>
      <c r="J56" s="216"/>
      <c r="K56" s="96">
        <f t="shared" si="2"/>
        <v>82.16</v>
      </c>
      <c r="L56" s="283">
        <f t="shared" si="3"/>
        <v>82.9816</v>
      </c>
      <c r="M56" s="283">
        <f t="shared" si="1"/>
        <v>82.9816</v>
      </c>
      <c r="N56" s="314"/>
      <c r="O56" s="61"/>
    </row>
    <row r="57" spans="1:18" x14ac:dyDescent="0.2">
      <c r="A57" s="112"/>
      <c r="B57" s="154"/>
      <c r="C57" s="62">
        <v>111</v>
      </c>
      <c r="D57" s="63" t="s">
        <v>115</v>
      </c>
      <c r="E57" s="91">
        <v>625005</v>
      </c>
      <c r="F57" s="40" t="s">
        <v>120</v>
      </c>
      <c r="G57" s="239"/>
      <c r="H57" s="239"/>
      <c r="I57" s="159">
        <v>26</v>
      </c>
      <c r="J57" s="216"/>
      <c r="K57" s="96">
        <f t="shared" si="2"/>
        <v>27.04</v>
      </c>
      <c r="L57" s="283">
        <f t="shared" si="3"/>
        <v>27.310399999999998</v>
      </c>
      <c r="M57" s="283">
        <f t="shared" si="1"/>
        <v>27.310399999999998</v>
      </c>
      <c r="N57" s="314"/>
      <c r="O57" s="61"/>
    </row>
    <row r="58" spans="1:18" x14ac:dyDescent="0.2">
      <c r="A58" s="112"/>
      <c r="B58" s="154"/>
      <c r="C58" s="62">
        <v>111</v>
      </c>
      <c r="D58" s="63" t="s">
        <v>115</v>
      </c>
      <c r="E58" s="91">
        <v>625007</v>
      </c>
      <c r="F58" s="40" t="s">
        <v>121</v>
      </c>
      <c r="G58" s="239"/>
      <c r="H58" s="239"/>
      <c r="I58" s="159">
        <v>125</v>
      </c>
      <c r="J58" s="216"/>
      <c r="K58" s="96">
        <f t="shared" si="2"/>
        <v>130</v>
      </c>
      <c r="L58" s="283">
        <f t="shared" si="3"/>
        <v>131.30000000000001</v>
      </c>
      <c r="M58" s="283">
        <f t="shared" si="1"/>
        <v>131.30000000000001</v>
      </c>
      <c r="N58" s="314"/>
      <c r="O58" s="61"/>
      <c r="R58" s="35"/>
    </row>
    <row r="59" spans="1:18" x14ac:dyDescent="0.2">
      <c r="A59" s="112"/>
      <c r="B59" s="154"/>
      <c r="C59" s="62">
        <v>111</v>
      </c>
      <c r="D59" s="63" t="s">
        <v>115</v>
      </c>
      <c r="E59" s="91">
        <v>637027</v>
      </c>
      <c r="F59" s="131" t="s">
        <v>311</v>
      </c>
      <c r="G59" s="153"/>
      <c r="H59" s="153"/>
      <c r="I59" s="159">
        <v>2459</v>
      </c>
      <c r="J59" s="216"/>
      <c r="K59" s="96">
        <f t="shared" si="2"/>
        <v>2557.36</v>
      </c>
      <c r="L59" s="283">
        <f t="shared" si="3"/>
        <v>2582.9336000000003</v>
      </c>
      <c r="M59" s="283">
        <f t="shared" si="1"/>
        <v>2582.9336000000003</v>
      </c>
      <c r="N59" s="314" t="s">
        <v>329</v>
      </c>
      <c r="O59" s="61"/>
    </row>
    <row r="60" spans="1:18" x14ac:dyDescent="0.2">
      <c r="A60" s="112"/>
      <c r="B60" s="154"/>
      <c r="C60" s="62">
        <v>111</v>
      </c>
      <c r="D60" s="63" t="s">
        <v>115</v>
      </c>
      <c r="E60" s="62">
        <v>621</v>
      </c>
      <c r="F60" s="131" t="s">
        <v>98</v>
      </c>
      <c r="G60" s="153"/>
      <c r="H60" s="153"/>
      <c r="I60" s="159">
        <v>276</v>
      </c>
      <c r="J60" s="216"/>
      <c r="K60" s="96">
        <f t="shared" si="2"/>
        <v>287.04000000000002</v>
      </c>
      <c r="L60" s="283">
        <f t="shared" si="3"/>
        <v>289.91040000000004</v>
      </c>
      <c r="M60" s="283">
        <f t="shared" si="1"/>
        <v>289.91040000000004</v>
      </c>
      <c r="N60" s="315"/>
      <c r="O60" s="61"/>
    </row>
    <row r="61" spans="1:18" x14ac:dyDescent="0.2">
      <c r="A61" s="112"/>
      <c r="B61" s="154"/>
      <c r="C61" s="62">
        <v>111</v>
      </c>
      <c r="D61" s="63" t="s">
        <v>115</v>
      </c>
      <c r="E61" s="91">
        <v>625001</v>
      </c>
      <c r="F61" s="40" t="s">
        <v>118</v>
      </c>
      <c r="G61" s="239"/>
      <c r="H61" s="239"/>
      <c r="I61" s="159">
        <v>39</v>
      </c>
      <c r="J61" s="216"/>
      <c r="K61" s="96">
        <f t="shared" si="2"/>
        <v>40.56</v>
      </c>
      <c r="L61" s="283">
        <f t="shared" si="3"/>
        <v>40.965600000000002</v>
      </c>
      <c r="M61" s="283">
        <f t="shared" si="1"/>
        <v>40.965600000000002</v>
      </c>
      <c r="N61" s="315"/>
      <c r="O61" s="61"/>
    </row>
    <row r="62" spans="1:18" x14ac:dyDescent="0.2">
      <c r="A62" s="112"/>
      <c r="B62" s="154"/>
      <c r="C62" s="62">
        <v>111</v>
      </c>
      <c r="D62" s="63" t="s">
        <v>115</v>
      </c>
      <c r="E62" s="91">
        <v>625002</v>
      </c>
      <c r="F62" s="40" t="s">
        <v>109</v>
      </c>
      <c r="G62" s="239"/>
      <c r="H62" s="239"/>
      <c r="I62" s="159">
        <v>442</v>
      </c>
      <c r="J62" s="216"/>
      <c r="K62" s="96">
        <f t="shared" si="2"/>
        <v>459.68</v>
      </c>
      <c r="L62" s="283">
        <f t="shared" si="3"/>
        <v>464.27680000000004</v>
      </c>
      <c r="M62" s="283">
        <f t="shared" si="1"/>
        <v>464.27680000000004</v>
      </c>
      <c r="N62" s="315"/>
      <c r="O62" s="61"/>
    </row>
    <row r="63" spans="1:18" x14ac:dyDescent="0.2">
      <c r="A63" s="112"/>
      <c r="B63" s="154"/>
      <c r="C63" s="62">
        <v>111</v>
      </c>
      <c r="D63" s="63" t="s">
        <v>115</v>
      </c>
      <c r="E63" s="91">
        <v>625003</v>
      </c>
      <c r="F63" s="131" t="s">
        <v>110</v>
      </c>
      <c r="G63" s="153"/>
      <c r="H63" s="153"/>
      <c r="I63" s="159">
        <v>22</v>
      </c>
      <c r="J63" s="216"/>
      <c r="K63" s="96">
        <f t="shared" si="2"/>
        <v>22.880000000000003</v>
      </c>
      <c r="L63" s="283">
        <f t="shared" si="3"/>
        <v>23.108800000000002</v>
      </c>
      <c r="M63" s="283">
        <f t="shared" si="1"/>
        <v>23.108800000000002</v>
      </c>
      <c r="N63" s="315"/>
      <c r="O63" s="61"/>
    </row>
    <row r="64" spans="1:18" x14ac:dyDescent="0.2">
      <c r="A64" s="112"/>
      <c r="B64" s="154"/>
      <c r="C64" s="62">
        <v>111</v>
      </c>
      <c r="D64" s="63" t="s">
        <v>115</v>
      </c>
      <c r="E64" s="91">
        <v>625004</v>
      </c>
      <c r="F64" s="40" t="s">
        <v>119</v>
      </c>
      <c r="G64" s="239"/>
      <c r="H64" s="239"/>
      <c r="I64" s="159">
        <v>83</v>
      </c>
      <c r="J64" s="216"/>
      <c r="K64" s="96">
        <f t="shared" si="2"/>
        <v>86.320000000000007</v>
      </c>
      <c r="L64" s="283">
        <f t="shared" si="3"/>
        <v>87.183200000000014</v>
      </c>
      <c r="M64" s="283">
        <f t="shared" si="1"/>
        <v>87.183200000000014</v>
      </c>
      <c r="N64" s="315"/>
      <c r="O64" s="61"/>
    </row>
    <row r="65" spans="1:18" x14ac:dyDescent="0.2">
      <c r="A65" s="112"/>
      <c r="B65" s="154"/>
      <c r="C65" s="62">
        <v>111</v>
      </c>
      <c r="D65" s="63" t="s">
        <v>115</v>
      </c>
      <c r="E65" s="91">
        <v>625005</v>
      </c>
      <c r="F65" s="40" t="s">
        <v>120</v>
      </c>
      <c r="G65" s="239"/>
      <c r="H65" s="239"/>
      <c r="I65" s="159">
        <v>28</v>
      </c>
      <c r="J65" s="216"/>
      <c r="K65" s="96">
        <f t="shared" si="2"/>
        <v>29.12</v>
      </c>
      <c r="L65" s="283">
        <f t="shared" si="3"/>
        <v>29.411200000000001</v>
      </c>
      <c r="M65" s="283">
        <f t="shared" si="1"/>
        <v>29.411200000000001</v>
      </c>
      <c r="N65" s="315"/>
      <c r="O65" s="61"/>
    </row>
    <row r="66" spans="1:18" x14ac:dyDescent="0.2">
      <c r="A66" s="112"/>
      <c r="B66" s="154"/>
      <c r="C66" s="62">
        <v>111</v>
      </c>
      <c r="D66" s="63" t="s">
        <v>115</v>
      </c>
      <c r="E66" s="91">
        <v>625007</v>
      </c>
      <c r="F66" s="40" t="s">
        <v>121</v>
      </c>
      <c r="G66" s="239"/>
      <c r="H66" s="239"/>
      <c r="I66" s="159">
        <v>131</v>
      </c>
      <c r="J66" s="216"/>
      <c r="K66" s="96">
        <f t="shared" si="2"/>
        <v>136.24</v>
      </c>
      <c r="L66" s="283">
        <f t="shared" si="3"/>
        <v>137.60240000000002</v>
      </c>
      <c r="M66" s="283">
        <f t="shared" si="1"/>
        <v>137.60240000000002</v>
      </c>
      <c r="N66" s="315"/>
      <c r="O66" s="61"/>
      <c r="R66" s="35"/>
    </row>
    <row r="67" spans="1:18" x14ac:dyDescent="0.2">
      <c r="A67" s="112"/>
      <c r="B67" s="154"/>
      <c r="C67" s="214">
        <v>111</v>
      </c>
      <c r="D67" s="215" t="s">
        <v>115</v>
      </c>
      <c r="E67" s="152">
        <v>633009</v>
      </c>
      <c r="F67" s="153" t="s">
        <v>316</v>
      </c>
      <c r="G67" s="153"/>
      <c r="H67" s="153"/>
      <c r="I67" s="159">
        <v>500</v>
      </c>
      <c r="J67" s="216"/>
      <c r="K67" s="96">
        <f t="shared" si="2"/>
        <v>520</v>
      </c>
      <c r="L67" s="283">
        <f t="shared" si="3"/>
        <v>525.20000000000005</v>
      </c>
      <c r="M67" s="283">
        <f t="shared" si="1"/>
        <v>525.20000000000005</v>
      </c>
      <c r="N67" s="316" t="s">
        <v>404</v>
      </c>
      <c r="O67" s="61"/>
      <c r="R67" s="35"/>
    </row>
    <row r="68" spans="1:18" ht="13.5" customHeight="1" x14ac:dyDescent="0.2">
      <c r="A68" s="112"/>
      <c r="B68" s="154"/>
      <c r="C68" s="214">
        <v>111</v>
      </c>
      <c r="D68" s="215" t="s">
        <v>115</v>
      </c>
      <c r="E68" s="152">
        <v>633013</v>
      </c>
      <c r="F68" s="153" t="s">
        <v>318</v>
      </c>
      <c r="G68" s="153"/>
      <c r="H68" s="153"/>
      <c r="I68" s="159">
        <v>400</v>
      </c>
      <c r="J68" s="216"/>
      <c r="K68" s="96">
        <f t="shared" si="2"/>
        <v>416</v>
      </c>
      <c r="L68" s="283">
        <f t="shared" si="3"/>
        <v>420.16</v>
      </c>
      <c r="M68" s="283">
        <f t="shared" si="1"/>
        <v>420.16</v>
      </c>
      <c r="N68" s="316"/>
      <c r="O68" s="61"/>
      <c r="R68" s="35"/>
    </row>
    <row r="69" spans="1:18" ht="13.5" customHeight="1" x14ac:dyDescent="0.2">
      <c r="A69" s="112"/>
      <c r="B69" s="154"/>
      <c r="C69" s="214">
        <v>111</v>
      </c>
      <c r="D69" s="215" t="s">
        <v>115</v>
      </c>
      <c r="E69" s="152">
        <v>642014</v>
      </c>
      <c r="F69" s="153" t="s">
        <v>405</v>
      </c>
      <c r="G69" s="153"/>
      <c r="H69" s="153"/>
      <c r="I69" s="159">
        <v>7450</v>
      </c>
      <c r="J69" s="216"/>
      <c r="K69" s="216">
        <f t="shared" si="2"/>
        <v>7748</v>
      </c>
      <c r="L69" s="283">
        <f t="shared" si="3"/>
        <v>7825.4800000000005</v>
      </c>
      <c r="M69" s="283">
        <f t="shared" si="1"/>
        <v>7825.4800000000005</v>
      </c>
      <c r="N69" s="213"/>
      <c r="O69" s="61"/>
      <c r="R69" s="35"/>
    </row>
    <row r="70" spans="1:18" x14ac:dyDescent="0.2">
      <c r="A70" s="112"/>
      <c r="B70" s="154"/>
      <c r="C70" s="214">
        <v>111</v>
      </c>
      <c r="D70" s="215" t="s">
        <v>406</v>
      </c>
      <c r="E70" s="152">
        <v>642026</v>
      </c>
      <c r="F70" s="153" t="s">
        <v>407</v>
      </c>
      <c r="G70" s="153"/>
      <c r="H70" s="153"/>
      <c r="I70" s="159">
        <v>1661</v>
      </c>
      <c r="J70" s="216"/>
      <c r="K70" s="216">
        <f t="shared" si="2"/>
        <v>1727.44</v>
      </c>
      <c r="L70" s="283">
        <f t="shared" ref="L70:L71" si="4">K70*1.01</f>
        <v>1744.7144000000001</v>
      </c>
      <c r="M70" s="283">
        <f t="shared" ref="M70:M71" si="5">L70</f>
        <v>1744.7144000000001</v>
      </c>
      <c r="N70" s="317" t="s">
        <v>408</v>
      </c>
      <c r="O70" s="61"/>
      <c r="R70" s="35"/>
    </row>
    <row r="71" spans="1:18" x14ac:dyDescent="0.2">
      <c r="A71" s="112"/>
      <c r="B71" s="154"/>
      <c r="C71" s="214">
        <v>111</v>
      </c>
      <c r="D71" s="215" t="s">
        <v>406</v>
      </c>
      <c r="E71" s="152">
        <v>642026</v>
      </c>
      <c r="F71" s="153" t="s">
        <v>409</v>
      </c>
      <c r="G71" s="153"/>
      <c r="H71" s="153"/>
      <c r="I71" s="159">
        <v>332</v>
      </c>
      <c r="J71" s="216"/>
      <c r="K71" s="216">
        <f>I71*1.04</f>
        <v>345.28000000000003</v>
      </c>
      <c r="L71" s="283">
        <f t="shared" si="4"/>
        <v>348.73280000000005</v>
      </c>
      <c r="M71" s="283">
        <f t="shared" si="5"/>
        <v>348.73280000000005</v>
      </c>
      <c r="N71" s="318"/>
      <c r="O71" s="61"/>
      <c r="R71" s="35"/>
    </row>
    <row r="72" spans="1:18" x14ac:dyDescent="0.2">
      <c r="A72" s="322" t="s">
        <v>112</v>
      </c>
      <c r="B72" s="337"/>
      <c r="C72" s="337"/>
      <c r="D72" s="337"/>
      <c r="E72" s="337"/>
      <c r="F72" s="337"/>
      <c r="G72" s="160">
        <f t="shared" ref="G72:H72" si="6">SUM(G6:G71)</f>
        <v>0</v>
      </c>
      <c r="H72" s="160">
        <f t="shared" si="6"/>
        <v>0</v>
      </c>
      <c r="I72" s="160">
        <f>SUM(I6:I71)</f>
        <v>294385</v>
      </c>
      <c r="J72" s="160">
        <f>SUM(J6:J71)</f>
        <v>0</v>
      </c>
      <c r="K72" s="160">
        <f>SUM(K6:K66)</f>
        <v>295403.67999999988</v>
      </c>
      <c r="L72" s="160">
        <f>SUM(L6:L66)</f>
        <v>298357.71679999982</v>
      </c>
      <c r="M72" s="160">
        <f>SUM(M6:M66)</f>
        <v>298357.71679999982</v>
      </c>
      <c r="N72" s="74"/>
    </row>
    <row r="73" spans="1:18" x14ac:dyDescent="0.2">
      <c r="A73" s="40"/>
      <c r="B73" s="319" t="s">
        <v>146</v>
      </c>
      <c r="C73" s="320"/>
      <c r="D73" s="320"/>
      <c r="E73" s="320"/>
      <c r="F73" s="320"/>
      <c r="G73" s="320"/>
      <c r="H73" s="320"/>
      <c r="I73" s="320"/>
      <c r="J73" s="320"/>
      <c r="K73" s="320"/>
      <c r="L73" s="321"/>
      <c r="M73" s="250"/>
    </row>
    <row r="74" spans="1:18" x14ac:dyDescent="0.2">
      <c r="A74" s="112"/>
      <c r="B74" s="111"/>
      <c r="C74" s="62">
        <v>41</v>
      </c>
      <c r="D74" s="200" t="s">
        <v>123</v>
      </c>
      <c r="E74" s="91">
        <v>611000</v>
      </c>
      <c r="F74" s="40" t="s">
        <v>124</v>
      </c>
      <c r="G74" s="40"/>
      <c r="H74" s="40"/>
      <c r="I74" s="157">
        <v>22014</v>
      </c>
      <c r="J74" s="157"/>
      <c r="K74" s="106">
        <f t="shared" ref="K74:K115" si="7">I74*1.04</f>
        <v>22894.560000000001</v>
      </c>
      <c r="L74" s="283">
        <f t="shared" ref="L74:L92" si="8">K74*1.01</f>
        <v>23123.5056</v>
      </c>
      <c r="M74" s="283">
        <f t="shared" ref="M74:M92" si="9">L74</f>
        <v>23123.5056</v>
      </c>
      <c r="N74" s="284"/>
    </row>
    <row r="75" spans="1:18" x14ac:dyDescent="0.2">
      <c r="A75" s="112"/>
      <c r="B75" s="111"/>
      <c r="C75" s="62">
        <v>41</v>
      </c>
      <c r="D75" s="200" t="s">
        <v>123</v>
      </c>
      <c r="E75" s="91">
        <v>612001</v>
      </c>
      <c r="F75" s="131" t="s">
        <v>143</v>
      </c>
      <c r="G75" s="131"/>
      <c r="H75" s="131"/>
      <c r="I75" s="106">
        <v>880</v>
      </c>
      <c r="J75" s="106"/>
      <c r="K75" s="106">
        <f t="shared" si="7"/>
        <v>915.2</v>
      </c>
      <c r="L75" s="283">
        <f t="shared" si="8"/>
        <v>924.35200000000009</v>
      </c>
      <c r="M75" s="283">
        <f t="shared" si="9"/>
        <v>924.35200000000009</v>
      </c>
      <c r="N75" s="284"/>
    </row>
    <row r="76" spans="1:18" x14ac:dyDescent="0.2">
      <c r="A76" s="112"/>
      <c r="B76" s="111"/>
      <c r="C76" s="62">
        <v>41</v>
      </c>
      <c r="D76" s="200" t="s">
        <v>123</v>
      </c>
      <c r="E76" s="91">
        <v>612002</v>
      </c>
      <c r="F76" s="131" t="s">
        <v>305</v>
      </c>
      <c r="G76" s="131"/>
      <c r="H76" s="131"/>
      <c r="I76" s="106">
        <v>900</v>
      </c>
      <c r="J76" s="106"/>
      <c r="K76" s="106">
        <f t="shared" si="7"/>
        <v>936</v>
      </c>
      <c r="L76" s="283">
        <f t="shared" si="8"/>
        <v>945.36</v>
      </c>
      <c r="M76" s="283">
        <f t="shared" si="9"/>
        <v>945.36</v>
      </c>
      <c r="N76" s="284"/>
    </row>
    <row r="77" spans="1:18" x14ac:dyDescent="0.2">
      <c r="A77" s="112"/>
      <c r="B77" s="111"/>
      <c r="C77" s="62">
        <v>41</v>
      </c>
      <c r="D77" s="200" t="s">
        <v>123</v>
      </c>
      <c r="E77" s="91">
        <v>612002</v>
      </c>
      <c r="F77" s="131" t="s">
        <v>306</v>
      </c>
      <c r="G77" s="131"/>
      <c r="H77" s="131"/>
      <c r="I77" s="106">
        <v>684</v>
      </c>
      <c r="J77" s="106"/>
      <c r="K77" s="106">
        <f t="shared" si="7"/>
        <v>711.36</v>
      </c>
      <c r="L77" s="283">
        <f t="shared" si="8"/>
        <v>718.47360000000003</v>
      </c>
      <c r="M77" s="283">
        <f t="shared" si="9"/>
        <v>718.47360000000003</v>
      </c>
      <c r="N77" s="284"/>
    </row>
    <row r="78" spans="1:18" x14ac:dyDescent="0.2">
      <c r="A78" s="112"/>
      <c r="B78" s="111"/>
      <c r="C78" s="62">
        <v>41</v>
      </c>
      <c r="D78" s="200" t="s">
        <v>123</v>
      </c>
      <c r="E78" s="91">
        <v>612002</v>
      </c>
      <c r="F78" s="131" t="s">
        <v>330</v>
      </c>
      <c r="G78" s="131"/>
      <c r="H78" s="131"/>
      <c r="I78" s="106">
        <v>360</v>
      </c>
      <c r="J78" s="106"/>
      <c r="K78" s="106">
        <f t="shared" si="7"/>
        <v>374.40000000000003</v>
      </c>
      <c r="L78" s="283">
        <f t="shared" si="8"/>
        <v>378.14400000000006</v>
      </c>
      <c r="M78" s="283">
        <f t="shared" si="9"/>
        <v>378.14400000000006</v>
      </c>
      <c r="N78" s="284"/>
    </row>
    <row r="79" spans="1:18" x14ac:dyDescent="0.2">
      <c r="A79" s="112"/>
      <c r="B79" s="111"/>
      <c r="C79" s="62">
        <v>41</v>
      </c>
      <c r="D79" s="200" t="s">
        <v>123</v>
      </c>
      <c r="E79" s="91">
        <v>621</v>
      </c>
      <c r="F79" s="131" t="s">
        <v>141</v>
      </c>
      <c r="G79" s="131"/>
      <c r="H79" s="131"/>
      <c r="I79" s="106">
        <v>2484</v>
      </c>
      <c r="J79" s="106"/>
      <c r="K79" s="106">
        <f t="shared" si="7"/>
        <v>2583.36</v>
      </c>
      <c r="L79" s="283">
        <f t="shared" si="8"/>
        <v>2609.1936000000001</v>
      </c>
      <c r="M79" s="283">
        <f t="shared" si="9"/>
        <v>2609.1936000000001</v>
      </c>
      <c r="N79" s="284"/>
      <c r="Q79" s="74"/>
    </row>
    <row r="80" spans="1:18" x14ac:dyDescent="0.2">
      <c r="A80" s="112"/>
      <c r="B80" s="111"/>
      <c r="C80" s="62">
        <v>41</v>
      </c>
      <c r="D80" s="200" t="s">
        <v>123</v>
      </c>
      <c r="E80" s="91">
        <v>625001</v>
      </c>
      <c r="F80" s="40" t="s">
        <v>118</v>
      </c>
      <c r="G80" s="40"/>
      <c r="H80" s="40"/>
      <c r="I80" s="106">
        <v>348</v>
      </c>
      <c r="J80" s="106"/>
      <c r="K80" s="106">
        <f t="shared" si="7"/>
        <v>361.92</v>
      </c>
      <c r="L80" s="283">
        <f t="shared" si="8"/>
        <v>365.53919999999999</v>
      </c>
      <c r="M80" s="283">
        <f t="shared" si="9"/>
        <v>365.53919999999999</v>
      </c>
      <c r="N80" s="284"/>
    </row>
    <row r="81" spans="1:17" x14ac:dyDescent="0.2">
      <c r="A81" s="112"/>
      <c r="B81" s="111"/>
      <c r="C81" s="62">
        <v>41</v>
      </c>
      <c r="D81" s="200" t="s">
        <v>123</v>
      </c>
      <c r="E81" s="91">
        <v>625002</v>
      </c>
      <c r="F81" s="40" t="s">
        <v>109</v>
      </c>
      <c r="G81" s="40"/>
      <c r="H81" s="40"/>
      <c r="I81" s="106">
        <v>3487</v>
      </c>
      <c r="J81" s="106"/>
      <c r="K81" s="106">
        <f t="shared" si="7"/>
        <v>3626.48</v>
      </c>
      <c r="L81" s="283">
        <f t="shared" si="8"/>
        <v>3662.7447999999999</v>
      </c>
      <c r="M81" s="283">
        <f t="shared" si="9"/>
        <v>3662.7447999999999</v>
      </c>
      <c r="N81" s="284"/>
    </row>
    <row r="82" spans="1:17" x14ac:dyDescent="0.2">
      <c r="A82" s="112"/>
      <c r="B82" s="111"/>
      <c r="C82" s="62">
        <v>41</v>
      </c>
      <c r="D82" s="200" t="s">
        <v>123</v>
      </c>
      <c r="E82" s="91">
        <v>625003</v>
      </c>
      <c r="F82" s="40" t="s">
        <v>110</v>
      </c>
      <c r="G82" s="40"/>
      <c r="H82" s="40"/>
      <c r="I82" s="106">
        <v>176</v>
      </c>
      <c r="J82" s="106"/>
      <c r="K82" s="106">
        <f t="shared" si="7"/>
        <v>183.04000000000002</v>
      </c>
      <c r="L82" s="283">
        <f t="shared" si="8"/>
        <v>184.87040000000002</v>
      </c>
      <c r="M82" s="283">
        <f t="shared" si="9"/>
        <v>184.87040000000002</v>
      </c>
      <c r="N82" s="284"/>
    </row>
    <row r="83" spans="1:17" x14ac:dyDescent="0.2">
      <c r="A83" s="112"/>
      <c r="B83" s="111"/>
      <c r="C83" s="62">
        <v>41</v>
      </c>
      <c r="D83" s="200" t="s">
        <v>123</v>
      </c>
      <c r="E83" s="91">
        <v>625004</v>
      </c>
      <c r="F83" s="40" t="s">
        <v>119</v>
      </c>
      <c r="G83" s="40"/>
      <c r="H83" s="40"/>
      <c r="I83" s="106">
        <v>745</v>
      </c>
      <c r="J83" s="106"/>
      <c r="K83" s="106">
        <f t="shared" si="7"/>
        <v>774.80000000000007</v>
      </c>
      <c r="L83" s="283">
        <f t="shared" si="8"/>
        <v>782.54800000000012</v>
      </c>
      <c r="M83" s="283">
        <f t="shared" si="9"/>
        <v>782.54800000000012</v>
      </c>
      <c r="N83" s="284"/>
    </row>
    <row r="84" spans="1:17" x14ac:dyDescent="0.2">
      <c r="A84" s="112"/>
      <c r="B84" s="111"/>
      <c r="C84" s="62">
        <v>41</v>
      </c>
      <c r="D84" s="200" t="s">
        <v>123</v>
      </c>
      <c r="E84" s="91">
        <v>625005</v>
      </c>
      <c r="F84" s="40" t="s">
        <v>125</v>
      </c>
      <c r="G84" s="40"/>
      <c r="H84" s="40"/>
      <c r="I84" s="106">
        <v>248</v>
      </c>
      <c r="J84" s="106"/>
      <c r="K84" s="106">
        <f t="shared" si="7"/>
        <v>257.92</v>
      </c>
      <c r="L84" s="283">
        <f t="shared" si="8"/>
        <v>260.49920000000003</v>
      </c>
      <c r="M84" s="283">
        <f t="shared" si="9"/>
        <v>260.49920000000003</v>
      </c>
      <c r="N84" s="284"/>
    </row>
    <row r="85" spans="1:17" x14ac:dyDescent="0.2">
      <c r="A85" s="238"/>
      <c r="B85" s="238"/>
      <c r="C85" s="62">
        <v>41</v>
      </c>
      <c r="D85" s="215" t="s">
        <v>123</v>
      </c>
      <c r="E85" s="152">
        <v>625007</v>
      </c>
      <c r="F85" s="239" t="s">
        <v>126</v>
      </c>
      <c r="G85" s="239"/>
      <c r="H85" s="239"/>
      <c r="I85" s="159">
        <v>1180</v>
      </c>
      <c r="J85" s="159"/>
      <c r="K85" s="159">
        <f t="shared" si="7"/>
        <v>1227.2</v>
      </c>
      <c r="L85" s="283">
        <f t="shared" si="8"/>
        <v>1239.472</v>
      </c>
      <c r="M85" s="283">
        <f t="shared" si="9"/>
        <v>1239.472</v>
      </c>
      <c r="N85" s="284"/>
    </row>
    <row r="86" spans="1:17" x14ac:dyDescent="0.2">
      <c r="A86" s="112"/>
      <c r="B86" s="323"/>
      <c r="C86" s="242">
        <v>111</v>
      </c>
      <c r="D86" s="200" t="s">
        <v>123</v>
      </c>
      <c r="E86" s="201">
        <v>611000</v>
      </c>
      <c r="F86" s="47" t="s">
        <v>144</v>
      </c>
      <c r="G86" s="47"/>
      <c r="H86" s="47"/>
      <c r="I86" s="202">
        <v>1300</v>
      </c>
      <c r="J86" s="202"/>
      <c r="K86" s="106">
        <f>I86*1.04</f>
        <v>1352</v>
      </c>
      <c r="L86" s="283">
        <f t="shared" si="8"/>
        <v>1365.52</v>
      </c>
      <c r="M86" s="283">
        <f t="shared" si="9"/>
        <v>1365.52</v>
      </c>
      <c r="N86" s="328" t="s">
        <v>410</v>
      </c>
      <c r="O86" s="74"/>
      <c r="Q86" s="74"/>
    </row>
    <row r="87" spans="1:17" x14ac:dyDescent="0.2">
      <c r="A87" s="112"/>
      <c r="B87" s="324"/>
      <c r="C87" s="62">
        <v>111</v>
      </c>
      <c r="D87" s="200" t="s">
        <v>123</v>
      </c>
      <c r="E87" s="91">
        <v>621</v>
      </c>
      <c r="F87" s="131" t="s">
        <v>141</v>
      </c>
      <c r="G87" s="131"/>
      <c r="H87" s="131"/>
      <c r="I87" s="106">
        <v>130</v>
      </c>
      <c r="J87" s="106"/>
      <c r="K87" s="106">
        <f t="shared" ref="K87:K94" si="10">I87*1.04</f>
        <v>135.20000000000002</v>
      </c>
      <c r="L87" s="283">
        <f t="shared" si="8"/>
        <v>136.55200000000002</v>
      </c>
      <c r="M87" s="283">
        <f t="shared" si="9"/>
        <v>136.55200000000002</v>
      </c>
      <c r="N87" s="329"/>
      <c r="Q87" s="74"/>
    </row>
    <row r="88" spans="1:17" x14ac:dyDescent="0.2">
      <c r="A88" s="112"/>
      <c r="B88" s="324"/>
      <c r="C88" s="62">
        <v>111</v>
      </c>
      <c r="D88" s="200" t="s">
        <v>123</v>
      </c>
      <c r="E88" s="91">
        <v>625001</v>
      </c>
      <c r="F88" s="40" t="s">
        <v>118</v>
      </c>
      <c r="G88" s="40"/>
      <c r="H88" s="40"/>
      <c r="I88" s="106">
        <v>18</v>
      </c>
      <c r="J88" s="106"/>
      <c r="K88" s="106">
        <f t="shared" si="10"/>
        <v>18.72</v>
      </c>
      <c r="L88" s="283">
        <f t="shared" si="8"/>
        <v>18.9072</v>
      </c>
      <c r="M88" s="283">
        <f t="shared" si="9"/>
        <v>18.9072</v>
      </c>
      <c r="N88" s="329"/>
    </row>
    <row r="89" spans="1:17" x14ac:dyDescent="0.2">
      <c r="A89" s="112"/>
      <c r="B89" s="324"/>
      <c r="C89" s="62">
        <v>111</v>
      </c>
      <c r="D89" s="200" t="s">
        <v>123</v>
      </c>
      <c r="E89" s="91">
        <v>625002</v>
      </c>
      <c r="F89" s="40" t="s">
        <v>109</v>
      </c>
      <c r="G89" s="40"/>
      <c r="H89" s="40"/>
      <c r="I89" s="106">
        <v>208</v>
      </c>
      <c r="J89" s="106"/>
      <c r="K89" s="106">
        <f t="shared" si="10"/>
        <v>216.32</v>
      </c>
      <c r="L89" s="283">
        <f t="shared" si="8"/>
        <v>218.48319999999998</v>
      </c>
      <c r="M89" s="283">
        <f t="shared" si="9"/>
        <v>218.48319999999998</v>
      </c>
      <c r="N89" s="329"/>
    </row>
    <row r="90" spans="1:17" x14ac:dyDescent="0.2">
      <c r="A90" s="112"/>
      <c r="B90" s="324"/>
      <c r="C90" s="62">
        <v>111</v>
      </c>
      <c r="D90" s="200" t="s">
        <v>123</v>
      </c>
      <c r="E90" s="91">
        <v>625003</v>
      </c>
      <c r="F90" s="40" t="s">
        <v>110</v>
      </c>
      <c r="G90" s="40"/>
      <c r="H90" s="40"/>
      <c r="I90" s="106">
        <v>10</v>
      </c>
      <c r="J90" s="106"/>
      <c r="K90" s="106">
        <f t="shared" si="10"/>
        <v>10.4</v>
      </c>
      <c r="L90" s="283">
        <f t="shared" si="8"/>
        <v>10.504000000000001</v>
      </c>
      <c r="M90" s="283">
        <f t="shared" si="9"/>
        <v>10.504000000000001</v>
      </c>
      <c r="N90" s="329"/>
    </row>
    <row r="91" spans="1:17" x14ac:dyDescent="0.2">
      <c r="A91" s="112"/>
      <c r="B91" s="324"/>
      <c r="C91" s="62">
        <v>111</v>
      </c>
      <c r="D91" s="200" t="s">
        <v>123</v>
      </c>
      <c r="E91" s="91">
        <v>625004</v>
      </c>
      <c r="F91" s="40" t="s">
        <v>119</v>
      </c>
      <c r="G91" s="40"/>
      <c r="H91" s="40"/>
      <c r="I91" s="106">
        <v>39</v>
      </c>
      <c r="J91" s="106"/>
      <c r="K91" s="106">
        <f t="shared" si="10"/>
        <v>40.56</v>
      </c>
      <c r="L91" s="283">
        <f t="shared" si="8"/>
        <v>40.965600000000002</v>
      </c>
      <c r="M91" s="283">
        <f t="shared" si="9"/>
        <v>40.965600000000002</v>
      </c>
      <c r="N91" s="329"/>
    </row>
    <row r="92" spans="1:17" x14ac:dyDescent="0.2">
      <c r="A92" s="112"/>
      <c r="B92" s="324"/>
      <c r="C92" s="62">
        <v>111</v>
      </c>
      <c r="D92" s="200" t="s">
        <v>123</v>
      </c>
      <c r="E92" s="91">
        <v>625005</v>
      </c>
      <c r="F92" s="40" t="s">
        <v>125</v>
      </c>
      <c r="G92" s="40"/>
      <c r="H92" s="40"/>
      <c r="I92" s="106">
        <v>13</v>
      </c>
      <c r="J92" s="106"/>
      <c r="K92" s="106">
        <f t="shared" si="10"/>
        <v>13.52</v>
      </c>
      <c r="L92" s="283">
        <f t="shared" si="8"/>
        <v>13.655199999999999</v>
      </c>
      <c r="M92" s="283">
        <f t="shared" si="9"/>
        <v>13.655199999999999</v>
      </c>
      <c r="N92" s="329"/>
    </row>
    <row r="93" spans="1:17" x14ac:dyDescent="0.2">
      <c r="A93" s="112"/>
      <c r="B93" s="324"/>
      <c r="C93" s="62">
        <v>111</v>
      </c>
      <c r="D93" s="200" t="s">
        <v>123</v>
      </c>
      <c r="E93" s="91">
        <v>625007</v>
      </c>
      <c r="F93" s="40" t="s">
        <v>126</v>
      </c>
      <c r="G93" s="40"/>
      <c r="H93" s="40"/>
      <c r="I93" s="106">
        <v>62</v>
      </c>
      <c r="J93" s="106"/>
      <c r="K93" s="106">
        <f t="shared" si="10"/>
        <v>64.48</v>
      </c>
      <c r="L93" s="283">
        <f t="shared" ref="L93:L94" si="11">K93*1.01</f>
        <v>65.124800000000008</v>
      </c>
      <c r="M93" s="283">
        <f t="shared" ref="M93:M94" si="12">L93</f>
        <v>65.124800000000008</v>
      </c>
      <c r="N93" s="329"/>
      <c r="Q93" s="35"/>
    </row>
    <row r="94" spans="1:17" x14ac:dyDescent="0.2">
      <c r="A94" s="112"/>
      <c r="B94" s="325"/>
      <c r="C94" s="62">
        <v>111</v>
      </c>
      <c r="D94" s="200" t="s">
        <v>123</v>
      </c>
      <c r="E94" s="91">
        <v>633009</v>
      </c>
      <c r="F94" s="131" t="s">
        <v>332</v>
      </c>
      <c r="G94" s="131"/>
      <c r="H94" s="131"/>
      <c r="I94" s="106">
        <v>618</v>
      </c>
      <c r="J94" s="106"/>
      <c r="K94" s="106">
        <f t="shared" si="10"/>
        <v>642.72</v>
      </c>
      <c r="L94" s="283">
        <f t="shared" si="11"/>
        <v>649.1472</v>
      </c>
      <c r="M94" s="283">
        <f t="shared" si="12"/>
        <v>649.1472</v>
      </c>
      <c r="N94" s="329"/>
      <c r="Q94" s="35"/>
    </row>
    <row r="95" spans="1:17" x14ac:dyDescent="0.2">
      <c r="A95" s="220"/>
      <c r="B95" s="243" t="s">
        <v>411</v>
      </c>
      <c r="C95" s="244"/>
      <c r="D95" s="244"/>
      <c r="E95" s="222"/>
      <c r="F95" s="109"/>
      <c r="G95" s="223">
        <f t="shared" ref="G95:H95" si="13">SUM(G86:G94)</f>
        <v>0</v>
      </c>
      <c r="H95" s="223">
        <f t="shared" si="13"/>
        <v>0</v>
      </c>
      <c r="I95" s="223">
        <f>SUM(I86:I94)</f>
        <v>2398</v>
      </c>
      <c r="J95" s="223">
        <f>SUM(J86:J94)</f>
        <v>0</v>
      </c>
      <c r="K95" s="245"/>
      <c r="L95" s="245"/>
      <c r="M95" s="245"/>
    </row>
    <row r="96" spans="1:17" x14ac:dyDescent="0.2">
      <c r="A96" s="112"/>
      <c r="B96" s="154"/>
      <c r="C96" s="94">
        <v>41</v>
      </c>
      <c r="D96" s="218" t="s">
        <v>123</v>
      </c>
      <c r="E96" s="240">
        <v>637027</v>
      </c>
      <c r="F96" s="241" t="s">
        <v>311</v>
      </c>
      <c r="G96" s="241"/>
      <c r="H96" s="241"/>
      <c r="I96" s="96">
        <v>2000</v>
      </c>
      <c r="J96" s="96"/>
      <c r="K96" s="96">
        <f t="shared" ref="K96:K106" si="14">I96*1.04</f>
        <v>2080</v>
      </c>
      <c r="L96" s="283">
        <f t="shared" ref="L96:L115" si="15">K96*1.01</f>
        <v>2100.8000000000002</v>
      </c>
      <c r="M96" s="283">
        <f t="shared" ref="M96:M115" si="16">L96</f>
        <v>2100.8000000000002</v>
      </c>
      <c r="N96" s="314" t="s">
        <v>311</v>
      </c>
      <c r="O96" s="61"/>
    </row>
    <row r="97" spans="1:15" x14ac:dyDescent="0.2">
      <c r="A97" s="112"/>
      <c r="B97" s="154"/>
      <c r="C97" s="62">
        <v>41</v>
      </c>
      <c r="D97" s="200" t="s">
        <v>123</v>
      </c>
      <c r="E97" s="62">
        <v>621</v>
      </c>
      <c r="F97" s="131" t="s">
        <v>98</v>
      </c>
      <c r="G97" s="131"/>
      <c r="H97" s="131"/>
      <c r="I97" s="106">
        <v>200</v>
      </c>
      <c r="J97" s="96"/>
      <c r="K97" s="96">
        <f t="shared" si="14"/>
        <v>208</v>
      </c>
      <c r="L97" s="283">
        <f t="shared" si="15"/>
        <v>210.08</v>
      </c>
      <c r="M97" s="283">
        <f t="shared" si="16"/>
        <v>210.08</v>
      </c>
      <c r="N97" s="315"/>
      <c r="O97" s="61"/>
    </row>
    <row r="98" spans="1:15" x14ac:dyDescent="0.2">
      <c r="A98" s="112"/>
      <c r="B98" s="154"/>
      <c r="C98" s="62">
        <v>41</v>
      </c>
      <c r="D98" s="200" t="s">
        <v>123</v>
      </c>
      <c r="E98" s="91">
        <v>625001</v>
      </c>
      <c r="F98" s="40" t="s">
        <v>118</v>
      </c>
      <c r="G98" s="40"/>
      <c r="H98" s="40"/>
      <c r="I98" s="106">
        <v>28</v>
      </c>
      <c r="J98" s="96"/>
      <c r="K98" s="96">
        <f t="shared" si="14"/>
        <v>29.12</v>
      </c>
      <c r="L98" s="283">
        <f t="shared" si="15"/>
        <v>29.411200000000001</v>
      </c>
      <c r="M98" s="283">
        <f t="shared" si="16"/>
        <v>29.411200000000001</v>
      </c>
      <c r="N98" s="315"/>
      <c r="O98" s="61"/>
    </row>
    <row r="99" spans="1:15" x14ac:dyDescent="0.2">
      <c r="A99" s="112"/>
      <c r="B99" s="154"/>
      <c r="C99" s="62">
        <v>41</v>
      </c>
      <c r="D99" s="200" t="s">
        <v>123</v>
      </c>
      <c r="E99" s="91">
        <v>625002</v>
      </c>
      <c r="F99" s="40" t="s">
        <v>109</v>
      </c>
      <c r="G99" s="40"/>
      <c r="H99" s="40"/>
      <c r="I99" s="106">
        <v>320</v>
      </c>
      <c r="J99" s="96"/>
      <c r="K99" s="96">
        <f t="shared" si="14"/>
        <v>332.8</v>
      </c>
      <c r="L99" s="283">
        <f t="shared" si="15"/>
        <v>336.12800000000004</v>
      </c>
      <c r="M99" s="283">
        <f t="shared" si="16"/>
        <v>336.12800000000004</v>
      </c>
      <c r="N99" s="315"/>
      <c r="O99" s="61"/>
    </row>
    <row r="100" spans="1:15" ht="15" customHeight="1" x14ac:dyDescent="0.2">
      <c r="A100" s="112"/>
      <c r="B100" s="154"/>
      <c r="C100" s="62">
        <v>41</v>
      </c>
      <c r="D100" s="200" t="s">
        <v>123</v>
      </c>
      <c r="E100" s="91">
        <v>625003</v>
      </c>
      <c r="F100" s="40" t="s">
        <v>110</v>
      </c>
      <c r="G100" s="40"/>
      <c r="H100" s="40"/>
      <c r="I100" s="106">
        <v>16</v>
      </c>
      <c r="J100" s="96"/>
      <c r="K100" s="96">
        <f t="shared" si="14"/>
        <v>16.64</v>
      </c>
      <c r="L100" s="283">
        <f t="shared" si="15"/>
        <v>16.8064</v>
      </c>
      <c r="M100" s="283">
        <f t="shared" si="16"/>
        <v>16.8064</v>
      </c>
      <c r="N100" s="315"/>
      <c r="O100" s="61"/>
    </row>
    <row r="101" spans="1:15" x14ac:dyDescent="0.2">
      <c r="A101" s="112"/>
      <c r="B101" s="154"/>
      <c r="C101" s="62">
        <v>41</v>
      </c>
      <c r="D101" s="200" t="s">
        <v>123</v>
      </c>
      <c r="E101" s="91">
        <v>625004</v>
      </c>
      <c r="F101" s="40" t="s">
        <v>119</v>
      </c>
      <c r="G101" s="40"/>
      <c r="H101" s="40"/>
      <c r="I101" s="106">
        <v>60</v>
      </c>
      <c r="J101" s="96"/>
      <c r="K101" s="96">
        <f t="shared" si="14"/>
        <v>62.400000000000006</v>
      </c>
      <c r="L101" s="283">
        <f t="shared" si="15"/>
        <v>63.024000000000008</v>
      </c>
      <c r="M101" s="283">
        <f t="shared" si="16"/>
        <v>63.024000000000008</v>
      </c>
      <c r="N101" s="315"/>
      <c r="O101" s="61"/>
    </row>
    <row r="102" spans="1:15" x14ac:dyDescent="0.2">
      <c r="A102" s="112"/>
      <c r="B102" s="154"/>
      <c r="C102" s="62">
        <v>41</v>
      </c>
      <c r="D102" s="200" t="s">
        <v>123</v>
      </c>
      <c r="E102" s="91">
        <v>625005</v>
      </c>
      <c r="F102" s="40" t="s">
        <v>120</v>
      </c>
      <c r="G102" s="40"/>
      <c r="H102" s="40"/>
      <c r="I102" s="106">
        <v>20</v>
      </c>
      <c r="J102" s="96"/>
      <c r="K102" s="96">
        <f t="shared" si="14"/>
        <v>20.8</v>
      </c>
      <c r="L102" s="283">
        <f t="shared" si="15"/>
        <v>21.008000000000003</v>
      </c>
      <c r="M102" s="283">
        <f t="shared" si="16"/>
        <v>21.008000000000003</v>
      </c>
      <c r="N102" s="315"/>
      <c r="O102" s="61"/>
    </row>
    <row r="103" spans="1:15" x14ac:dyDescent="0.2">
      <c r="A103" s="112"/>
      <c r="B103" s="154"/>
      <c r="C103" s="62">
        <v>41</v>
      </c>
      <c r="D103" s="200" t="s">
        <v>123</v>
      </c>
      <c r="E103" s="91">
        <v>625007</v>
      </c>
      <c r="F103" s="40" t="s">
        <v>121</v>
      </c>
      <c r="G103" s="40"/>
      <c r="H103" s="40"/>
      <c r="I103" s="106">
        <v>95</v>
      </c>
      <c r="J103" s="96"/>
      <c r="K103" s="96">
        <f t="shared" si="14"/>
        <v>98.8</v>
      </c>
      <c r="L103" s="283">
        <f t="shared" si="15"/>
        <v>99.787999999999997</v>
      </c>
      <c r="M103" s="283">
        <f t="shared" si="16"/>
        <v>99.787999999999997</v>
      </c>
      <c r="N103" s="315"/>
      <c r="O103" s="61"/>
    </row>
    <row r="104" spans="1:15" x14ac:dyDescent="0.2">
      <c r="A104" s="112"/>
      <c r="B104" s="111"/>
      <c r="C104" s="62">
        <v>41</v>
      </c>
      <c r="D104" s="200" t="s">
        <v>123</v>
      </c>
      <c r="E104" s="91">
        <v>631001</v>
      </c>
      <c r="F104" s="131" t="s">
        <v>331</v>
      </c>
      <c r="G104" s="131"/>
      <c r="H104" s="131"/>
      <c r="I104" s="106">
        <v>23</v>
      </c>
      <c r="J104" s="106"/>
      <c r="K104" s="106">
        <f t="shared" si="14"/>
        <v>23.92</v>
      </c>
      <c r="L104" s="283">
        <f t="shared" si="15"/>
        <v>24.159200000000002</v>
      </c>
      <c r="M104" s="283">
        <f t="shared" si="16"/>
        <v>24.159200000000002</v>
      </c>
    </row>
    <row r="105" spans="1:15" x14ac:dyDescent="0.2">
      <c r="A105" s="112"/>
      <c r="B105" s="111"/>
      <c r="C105" s="62">
        <v>41</v>
      </c>
      <c r="D105" s="200" t="s">
        <v>123</v>
      </c>
      <c r="E105" s="91">
        <v>632001</v>
      </c>
      <c r="F105" s="131" t="s">
        <v>319</v>
      </c>
      <c r="G105" s="131"/>
      <c r="H105" s="131"/>
      <c r="I105" s="106">
        <v>2500</v>
      </c>
      <c r="J105" s="106"/>
      <c r="K105" s="106">
        <f t="shared" si="14"/>
        <v>2600</v>
      </c>
      <c r="L105" s="283">
        <f t="shared" si="15"/>
        <v>2626</v>
      </c>
      <c r="M105" s="283">
        <f t="shared" si="16"/>
        <v>2626</v>
      </c>
    </row>
    <row r="106" spans="1:15" x14ac:dyDescent="0.2">
      <c r="A106" s="112"/>
      <c r="B106" s="111"/>
      <c r="C106" s="62">
        <v>41</v>
      </c>
      <c r="D106" s="200" t="s">
        <v>123</v>
      </c>
      <c r="E106" s="91">
        <v>633004</v>
      </c>
      <c r="F106" s="131" t="s">
        <v>315</v>
      </c>
      <c r="G106" s="131"/>
      <c r="H106" s="131"/>
      <c r="I106" s="106">
        <v>100</v>
      </c>
      <c r="J106" s="106"/>
      <c r="K106" s="106">
        <f t="shared" si="14"/>
        <v>104</v>
      </c>
      <c r="L106" s="283">
        <f t="shared" si="15"/>
        <v>105.04</v>
      </c>
      <c r="M106" s="283">
        <f t="shared" si="16"/>
        <v>105.04</v>
      </c>
    </row>
    <row r="107" spans="1:15" x14ac:dyDescent="0.2">
      <c r="A107" s="112"/>
      <c r="B107" s="111"/>
      <c r="C107" s="62">
        <v>41</v>
      </c>
      <c r="D107" s="63" t="s">
        <v>123</v>
      </c>
      <c r="E107" s="91">
        <v>632002</v>
      </c>
      <c r="F107" s="151" t="s">
        <v>239</v>
      </c>
      <c r="G107" s="151"/>
      <c r="H107" s="151"/>
      <c r="I107" s="90">
        <v>400</v>
      </c>
      <c r="J107" s="90"/>
      <c r="K107" s="90">
        <f t="shared" si="7"/>
        <v>416</v>
      </c>
      <c r="L107" s="283">
        <f t="shared" si="15"/>
        <v>420.16</v>
      </c>
      <c r="M107" s="283">
        <f t="shared" si="16"/>
        <v>420.16</v>
      </c>
    </row>
    <row r="108" spans="1:15" x14ac:dyDescent="0.2">
      <c r="A108" s="112"/>
      <c r="B108" s="111"/>
      <c r="C108" s="62">
        <v>41</v>
      </c>
      <c r="D108" s="63" t="s">
        <v>123</v>
      </c>
      <c r="E108" s="91">
        <v>633001</v>
      </c>
      <c r="F108" s="131" t="s">
        <v>412</v>
      </c>
      <c r="G108" s="131"/>
      <c r="H108" s="131"/>
      <c r="I108" s="106">
        <v>2000</v>
      </c>
      <c r="J108" s="106"/>
      <c r="K108" s="106">
        <f t="shared" si="7"/>
        <v>2080</v>
      </c>
      <c r="L108" s="283">
        <f t="shared" si="15"/>
        <v>2100.8000000000002</v>
      </c>
      <c r="M108" s="283">
        <f t="shared" si="16"/>
        <v>2100.8000000000002</v>
      </c>
    </row>
    <row r="109" spans="1:15" x14ac:dyDescent="0.2">
      <c r="A109" s="112"/>
      <c r="B109" s="111"/>
      <c r="C109" s="62">
        <v>41</v>
      </c>
      <c r="D109" s="63" t="s">
        <v>123</v>
      </c>
      <c r="E109" s="91">
        <v>633006</v>
      </c>
      <c r="F109" s="40" t="s">
        <v>41</v>
      </c>
      <c r="G109" s="40"/>
      <c r="H109" s="40"/>
      <c r="I109" s="106">
        <v>600</v>
      </c>
      <c r="J109" s="106"/>
      <c r="K109" s="106">
        <f t="shared" si="7"/>
        <v>624</v>
      </c>
      <c r="L109" s="283">
        <f t="shared" si="15"/>
        <v>630.24</v>
      </c>
      <c r="M109" s="283">
        <f t="shared" si="16"/>
        <v>630.24</v>
      </c>
    </row>
    <row r="110" spans="1:15" x14ac:dyDescent="0.2">
      <c r="A110" s="112"/>
      <c r="B110" s="111"/>
      <c r="C110" s="62">
        <v>41</v>
      </c>
      <c r="D110" s="63" t="s">
        <v>123</v>
      </c>
      <c r="E110" s="91">
        <v>633009</v>
      </c>
      <c r="F110" s="131" t="s">
        <v>332</v>
      </c>
      <c r="G110" s="131"/>
      <c r="H110" s="131"/>
      <c r="I110" s="106">
        <v>140</v>
      </c>
      <c r="J110" s="106"/>
      <c r="K110" s="106">
        <f t="shared" si="7"/>
        <v>145.6</v>
      </c>
      <c r="L110" s="283">
        <f t="shared" si="15"/>
        <v>147.05599999999998</v>
      </c>
      <c r="M110" s="283">
        <f t="shared" si="16"/>
        <v>147.05599999999998</v>
      </c>
    </row>
    <row r="111" spans="1:15" x14ac:dyDescent="0.2">
      <c r="A111" s="112"/>
      <c r="B111" s="111"/>
      <c r="C111" s="62">
        <v>41</v>
      </c>
      <c r="D111" s="63" t="s">
        <v>123</v>
      </c>
      <c r="E111" s="91">
        <v>635004</v>
      </c>
      <c r="F111" s="131" t="s">
        <v>333</v>
      </c>
      <c r="G111" s="131"/>
      <c r="H111" s="131"/>
      <c r="I111" s="106">
        <v>100</v>
      </c>
      <c r="J111" s="106"/>
      <c r="K111" s="106">
        <f t="shared" si="7"/>
        <v>104</v>
      </c>
      <c r="L111" s="283">
        <f t="shared" si="15"/>
        <v>105.04</v>
      </c>
      <c r="M111" s="283">
        <f t="shared" si="16"/>
        <v>105.04</v>
      </c>
    </row>
    <row r="112" spans="1:15" x14ac:dyDescent="0.2">
      <c r="A112" s="112"/>
      <c r="B112" s="111"/>
      <c r="C112" s="62">
        <v>41</v>
      </c>
      <c r="D112" s="63" t="s">
        <v>123</v>
      </c>
      <c r="E112" s="91">
        <v>637001</v>
      </c>
      <c r="F112" s="40" t="s">
        <v>128</v>
      </c>
      <c r="G112" s="40"/>
      <c r="H112" s="40"/>
      <c r="I112" s="106">
        <v>20</v>
      </c>
      <c r="J112" s="106"/>
      <c r="K112" s="106">
        <f t="shared" si="7"/>
        <v>20.8</v>
      </c>
      <c r="L112" s="283">
        <f t="shared" si="15"/>
        <v>21.008000000000003</v>
      </c>
      <c r="M112" s="283">
        <f t="shared" si="16"/>
        <v>21.008000000000003</v>
      </c>
    </row>
    <row r="113" spans="1:13" x14ac:dyDescent="0.2">
      <c r="A113" s="112"/>
      <c r="B113" s="111"/>
      <c r="C113" s="62">
        <v>41</v>
      </c>
      <c r="D113" s="63" t="s">
        <v>123</v>
      </c>
      <c r="E113" s="91">
        <v>637004</v>
      </c>
      <c r="F113" s="131" t="s">
        <v>279</v>
      </c>
      <c r="G113" s="131"/>
      <c r="H113" s="131"/>
      <c r="I113" s="106">
        <v>250</v>
      </c>
      <c r="J113" s="106"/>
      <c r="K113" s="106">
        <f t="shared" si="7"/>
        <v>260</v>
      </c>
      <c r="L113" s="283">
        <f t="shared" si="15"/>
        <v>262.60000000000002</v>
      </c>
      <c r="M113" s="283">
        <f t="shared" si="16"/>
        <v>262.60000000000002</v>
      </c>
    </row>
    <row r="114" spans="1:13" x14ac:dyDescent="0.2">
      <c r="A114" s="112"/>
      <c r="B114" s="111"/>
      <c r="C114" s="62">
        <v>41</v>
      </c>
      <c r="D114" s="63" t="s">
        <v>123</v>
      </c>
      <c r="E114" s="91">
        <v>637014</v>
      </c>
      <c r="F114" s="40" t="s">
        <v>12</v>
      </c>
      <c r="G114" s="40"/>
      <c r="H114" s="40"/>
      <c r="I114" s="106">
        <v>600</v>
      </c>
      <c r="J114" s="106"/>
      <c r="K114" s="106">
        <f t="shared" si="7"/>
        <v>624</v>
      </c>
      <c r="L114" s="283">
        <f t="shared" si="15"/>
        <v>630.24</v>
      </c>
      <c r="M114" s="283">
        <f t="shared" si="16"/>
        <v>630.24</v>
      </c>
    </row>
    <row r="115" spans="1:13" x14ac:dyDescent="0.2">
      <c r="A115" s="112"/>
      <c r="B115" s="111"/>
      <c r="C115" s="62">
        <v>41</v>
      </c>
      <c r="D115" s="200" t="s">
        <v>123</v>
      </c>
      <c r="E115" s="91">
        <v>642015</v>
      </c>
      <c r="F115" s="131" t="s">
        <v>118</v>
      </c>
      <c r="G115" s="131"/>
      <c r="H115" s="131"/>
      <c r="I115" s="106">
        <v>250</v>
      </c>
      <c r="J115" s="106"/>
      <c r="K115" s="106">
        <f t="shared" si="7"/>
        <v>260</v>
      </c>
      <c r="L115" s="283">
        <f t="shared" si="15"/>
        <v>262.60000000000002</v>
      </c>
      <c r="M115" s="283">
        <f t="shared" si="16"/>
        <v>262.60000000000002</v>
      </c>
    </row>
    <row r="116" spans="1:13" x14ac:dyDescent="0.2">
      <c r="A116" s="322" t="s">
        <v>112</v>
      </c>
      <c r="B116" s="322"/>
      <c r="C116" s="322"/>
      <c r="D116" s="322"/>
      <c r="E116" s="322"/>
      <c r="F116" s="322"/>
      <c r="G116" s="158">
        <f t="shared" ref="G116:J116" si="17">SUM(G74:G115)-G95</f>
        <v>0</v>
      </c>
      <c r="H116" s="158">
        <f t="shared" si="17"/>
        <v>0</v>
      </c>
      <c r="I116" s="158">
        <f>SUM(I74:I115)-I95</f>
        <v>45626</v>
      </c>
      <c r="J116" s="158">
        <f t="shared" si="17"/>
        <v>0</v>
      </c>
      <c r="K116" s="158">
        <f>SUM(K74:K115)</f>
        <v>47451.040000000008</v>
      </c>
      <c r="L116" s="158">
        <f>SUM(L74:L115)</f>
        <v>47925.550400000015</v>
      </c>
      <c r="M116" s="158">
        <f>SUM(M74:M115)</f>
        <v>47925.550400000015</v>
      </c>
    </row>
    <row r="117" spans="1:13" x14ac:dyDescent="0.2">
      <c r="A117" s="61"/>
      <c r="B117" s="330" t="s">
        <v>148</v>
      </c>
      <c r="C117" s="330"/>
      <c r="D117" s="330"/>
      <c r="E117" s="330"/>
      <c r="F117" s="330"/>
      <c r="G117" s="330"/>
      <c r="H117" s="330"/>
      <c r="I117" s="331"/>
      <c r="J117" s="331"/>
      <c r="K117" s="331"/>
      <c r="L117" s="331"/>
      <c r="M117" s="250"/>
    </row>
    <row r="118" spans="1:13" x14ac:dyDescent="0.2">
      <c r="A118" s="112"/>
      <c r="B118" s="154"/>
      <c r="C118" s="94">
        <v>41</v>
      </c>
      <c r="D118" s="95" t="s">
        <v>129</v>
      </c>
      <c r="E118" s="94">
        <v>611</v>
      </c>
      <c r="F118" s="241" t="s">
        <v>327</v>
      </c>
      <c r="G118" s="271"/>
      <c r="H118" s="271"/>
      <c r="I118" s="216">
        <v>6426</v>
      </c>
      <c r="J118" s="216"/>
      <c r="K118" s="96">
        <f t="shared" ref="K118:K126" si="18">I118*1.04</f>
        <v>6683.04</v>
      </c>
      <c r="L118" s="283">
        <f t="shared" ref="L118:L126" si="19">K118*1.01</f>
        <v>6749.8703999999998</v>
      </c>
      <c r="M118" s="283">
        <f t="shared" ref="M118:M126" si="20">L118</f>
        <v>6749.8703999999998</v>
      </c>
    </row>
    <row r="119" spans="1:13" x14ac:dyDescent="0.2">
      <c r="A119" s="112"/>
      <c r="B119" s="154"/>
      <c r="C119" s="62">
        <v>41</v>
      </c>
      <c r="D119" s="63" t="s">
        <v>129</v>
      </c>
      <c r="E119" s="62">
        <v>612</v>
      </c>
      <c r="F119" s="131" t="s">
        <v>209</v>
      </c>
      <c r="G119" s="153"/>
      <c r="H119" s="153"/>
      <c r="I119" s="159">
        <v>300</v>
      </c>
      <c r="J119" s="159"/>
      <c r="K119" s="106">
        <f t="shared" si="18"/>
        <v>312</v>
      </c>
      <c r="L119" s="283">
        <f t="shared" si="19"/>
        <v>315.12</v>
      </c>
      <c r="M119" s="283">
        <f t="shared" si="20"/>
        <v>315.12</v>
      </c>
    </row>
    <row r="120" spans="1:13" x14ac:dyDescent="0.2">
      <c r="A120" s="112"/>
      <c r="B120" s="154"/>
      <c r="C120" s="62">
        <v>41</v>
      </c>
      <c r="D120" s="63" t="s">
        <v>129</v>
      </c>
      <c r="E120" s="62">
        <v>621</v>
      </c>
      <c r="F120" s="131" t="s">
        <v>328</v>
      </c>
      <c r="G120" s="153"/>
      <c r="H120" s="153"/>
      <c r="I120" s="159">
        <v>673</v>
      </c>
      <c r="J120" s="159"/>
      <c r="K120" s="106">
        <f t="shared" si="18"/>
        <v>699.92000000000007</v>
      </c>
      <c r="L120" s="283">
        <f t="shared" si="19"/>
        <v>706.91920000000005</v>
      </c>
      <c r="M120" s="283">
        <f t="shared" si="20"/>
        <v>706.91920000000005</v>
      </c>
    </row>
    <row r="121" spans="1:13" x14ac:dyDescent="0.2">
      <c r="A121" s="112"/>
      <c r="B121" s="154"/>
      <c r="C121" s="62">
        <v>41</v>
      </c>
      <c r="D121" s="63" t="s">
        <v>129</v>
      </c>
      <c r="E121" s="91">
        <v>625001</v>
      </c>
      <c r="F121" s="40" t="s">
        <v>118</v>
      </c>
      <c r="G121" s="239"/>
      <c r="H121" s="239"/>
      <c r="I121" s="159">
        <v>94</v>
      </c>
      <c r="J121" s="159"/>
      <c r="K121" s="106">
        <f t="shared" si="18"/>
        <v>97.76</v>
      </c>
      <c r="L121" s="283">
        <f t="shared" si="19"/>
        <v>98.7376</v>
      </c>
      <c r="M121" s="283">
        <f t="shared" si="20"/>
        <v>98.7376</v>
      </c>
    </row>
    <row r="122" spans="1:13" x14ac:dyDescent="0.2">
      <c r="A122" s="112"/>
      <c r="B122" s="154"/>
      <c r="C122" s="62">
        <v>41</v>
      </c>
      <c r="D122" s="63" t="s">
        <v>129</v>
      </c>
      <c r="E122" s="91">
        <v>625002</v>
      </c>
      <c r="F122" s="40" t="s">
        <v>109</v>
      </c>
      <c r="G122" s="239"/>
      <c r="H122" s="239"/>
      <c r="I122" s="159">
        <v>942</v>
      </c>
      <c r="J122" s="159"/>
      <c r="K122" s="106">
        <f t="shared" si="18"/>
        <v>979.68000000000006</v>
      </c>
      <c r="L122" s="283">
        <f t="shared" si="19"/>
        <v>989.47680000000003</v>
      </c>
      <c r="M122" s="283">
        <f t="shared" si="20"/>
        <v>989.47680000000003</v>
      </c>
    </row>
    <row r="123" spans="1:13" x14ac:dyDescent="0.2">
      <c r="A123" s="112"/>
      <c r="B123" s="154"/>
      <c r="C123" s="62">
        <v>41</v>
      </c>
      <c r="D123" s="63" t="s">
        <v>129</v>
      </c>
      <c r="E123" s="91">
        <v>625003</v>
      </c>
      <c r="F123" s="131" t="s">
        <v>110</v>
      </c>
      <c r="G123" s="153"/>
      <c r="H123" s="153"/>
      <c r="I123" s="159">
        <v>54</v>
      </c>
      <c r="J123" s="159"/>
      <c r="K123" s="106">
        <f t="shared" si="18"/>
        <v>56.160000000000004</v>
      </c>
      <c r="L123" s="283">
        <f t="shared" si="19"/>
        <v>56.721600000000002</v>
      </c>
      <c r="M123" s="283">
        <f t="shared" si="20"/>
        <v>56.721600000000002</v>
      </c>
    </row>
    <row r="124" spans="1:13" x14ac:dyDescent="0.2">
      <c r="A124" s="112"/>
      <c r="B124" s="154"/>
      <c r="C124" s="62">
        <v>41</v>
      </c>
      <c r="D124" s="63" t="s">
        <v>129</v>
      </c>
      <c r="E124" s="91">
        <v>625004</v>
      </c>
      <c r="F124" s="40" t="s">
        <v>119</v>
      </c>
      <c r="G124" s="239"/>
      <c r="H124" s="239"/>
      <c r="I124" s="159">
        <v>202</v>
      </c>
      <c r="J124" s="159"/>
      <c r="K124" s="106">
        <f t="shared" si="18"/>
        <v>210.08</v>
      </c>
      <c r="L124" s="283">
        <f t="shared" si="19"/>
        <v>212.1808</v>
      </c>
      <c r="M124" s="283">
        <f t="shared" si="20"/>
        <v>212.1808</v>
      </c>
    </row>
    <row r="125" spans="1:13" x14ac:dyDescent="0.2">
      <c r="A125" s="112"/>
      <c r="B125" s="154"/>
      <c r="C125" s="62">
        <v>41</v>
      </c>
      <c r="D125" s="63" t="s">
        <v>129</v>
      </c>
      <c r="E125" s="91">
        <v>625005</v>
      </c>
      <c r="F125" s="40" t="s">
        <v>120</v>
      </c>
      <c r="G125" s="239"/>
      <c r="H125" s="239"/>
      <c r="I125" s="159">
        <v>67</v>
      </c>
      <c r="J125" s="159"/>
      <c r="K125" s="106">
        <f t="shared" si="18"/>
        <v>69.680000000000007</v>
      </c>
      <c r="L125" s="283">
        <f t="shared" si="19"/>
        <v>70.376800000000003</v>
      </c>
      <c r="M125" s="283">
        <f t="shared" si="20"/>
        <v>70.376800000000003</v>
      </c>
    </row>
    <row r="126" spans="1:13" x14ac:dyDescent="0.2">
      <c r="A126" s="112"/>
      <c r="B126" s="154"/>
      <c r="C126" s="62">
        <v>41</v>
      </c>
      <c r="D126" s="63" t="s">
        <v>129</v>
      </c>
      <c r="E126" s="91">
        <v>625007</v>
      </c>
      <c r="F126" s="40" t="s">
        <v>121</v>
      </c>
      <c r="G126" s="239"/>
      <c r="H126" s="239"/>
      <c r="I126" s="159">
        <v>319</v>
      </c>
      <c r="J126" s="159"/>
      <c r="K126" s="106">
        <f t="shared" si="18"/>
        <v>331.76</v>
      </c>
      <c r="L126" s="283">
        <f t="shared" si="19"/>
        <v>335.07760000000002</v>
      </c>
      <c r="M126" s="283">
        <f t="shared" si="20"/>
        <v>335.07760000000002</v>
      </c>
    </row>
    <row r="127" spans="1:13" x14ac:dyDescent="0.2">
      <c r="A127" s="322" t="s">
        <v>112</v>
      </c>
      <c r="B127" s="322"/>
      <c r="C127" s="322"/>
      <c r="D127" s="322"/>
      <c r="E127" s="322"/>
      <c r="F127" s="322"/>
      <c r="G127" s="158">
        <f t="shared" ref="G127:H127" si="21">SUM(G118:G126)</f>
        <v>0</v>
      </c>
      <c r="H127" s="158">
        <f t="shared" si="21"/>
        <v>0</v>
      </c>
      <c r="I127" s="158">
        <f>SUM(I118:I126)</f>
        <v>9077</v>
      </c>
      <c r="J127" s="158">
        <f>SUM(J118:J126)</f>
        <v>0</v>
      </c>
      <c r="K127" s="158">
        <f>SUM(K118:K126)</f>
        <v>9440.08</v>
      </c>
      <c r="L127" s="158">
        <f>SUM(L118:L126)</f>
        <v>9534.4808000000012</v>
      </c>
      <c r="M127" s="158">
        <f>SUM(M118:M126)</f>
        <v>9534.4808000000012</v>
      </c>
    </row>
    <row r="128" spans="1:13" x14ac:dyDescent="0.2">
      <c r="A128" s="40"/>
      <c r="B128" s="332" t="s">
        <v>149</v>
      </c>
      <c r="C128" s="333"/>
      <c r="D128" s="333"/>
      <c r="E128" s="333"/>
      <c r="F128" s="333"/>
      <c r="G128" s="333"/>
      <c r="H128" s="333"/>
      <c r="I128" s="333"/>
      <c r="J128" s="333"/>
      <c r="K128" s="333"/>
      <c r="L128" s="333"/>
      <c r="M128" s="250"/>
    </row>
    <row r="129" spans="1:13" x14ac:dyDescent="0.2">
      <c r="A129" s="110"/>
      <c r="B129" s="113"/>
      <c r="C129" s="62">
        <v>41</v>
      </c>
      <c r="D129" s="63" t="s">
        <v>111</v>
      </c>
      <c r="E129" s="62">
        <v>611</v>
      </c>
      <c r="F129" s="131" t="s">
        <v>327</v>
      </c>
      <c r="G129" s="131"/>
      <c r="H129" s="131"/>
      <c r="I129" s="106">
        <v>15678</v>
      </c>
      <c r="J129" s="106"/>
      <c r="K129" s="97">
        <f t="shared" ref="K129:K157" si="22">I129*1.04</f>
        <v>16305.12</v>
      </c>
      <c r="L129" s="283">
        <f t="shared" ref="L129:L158" si="23">K129*1.01</f>
        <v>16468.171200000001</v>
      </c>
      <c r="M129" s="283">
        <f t="shared" ref="M129:M158" si="24">L129</f>
        <v>16468.171200000001</v>
      </c>
    </row>
    <row r="130" spans="1:13" x14ac:dyDescent="0.2">
      <c r="A130" s="112"/>
      <c r="B130" s="111"/>
      <c r="C130" s="62">
        <v>41</v>
      </c>
      <c r="D130" s="63" t="s">
        <v>111</v>
      </c>
      <c r="E130" s="62">
        <v>612</v>
      </c>
      <c r="F130" s="131" t="s">
        <v>143</v>
      </c>
      <c r="G130" s="131"/>
      <c r="H130" s="131"/>
      <c r="I130" s="106">
        <v>625</v>
      </c>
      <c r="J130" s="106"/>
      <c r="K130" s="97">
        <f t="shared" si="22"/>
        <v>650</v>
      </c>
      <c r="L130" s="283">
        <f t="shared" si="23"/>
        <v>656.5</v>
      </c>
      <c r="M130" s="283">
        <f t="shared" si="24"/>
        <v>656.5</v>
      </c>
    </row>
    <row r="131" spans="1:13" x14ac:dyDescent="0.2">
      <c r="A131" s="112"/>
      <c r="B131" s="111"/>
      <c r="C131" s="62">
        <v>41</v>
      </c>
      <c r="D131" s="63" t="s">
        <v>111</v>
      </c>
      <c r="E131" s="62">
        <v>621</v>
      </c>
      <c r="F131" s="40" t="s">
        <v>117</v>
      </c>
      <c r="G131" s="40"/>
      <c r="H131" s="40"/>
      <c r="I131" s="106">
        <v>1630</v>
      </c>
      <c r="J131" s="106"/>
      <c r="K131" s="97">
        <f t="shared" si="22"/>
        <v>1695.2</v>
      </c>
      <c r="L131" s="283">
        <f t="shared" si="23"/>
        <v>1712.152</v>
      </c>
      <c r="M131" s="283">
        <f t="shared" si="24"/>
        <v>1712.152</v>
      </c>
    </row>
    <row r="132" spans="1:13" x14ac:dyDescent="0.2">
      <c r="A132" s="112"/>
      <c r="B132" s="111"/>
      <c r="C132" s="62">
        <v>41</v>
      </c>
      <c r="D132" s="63" t="s">
        <v>111</v>
      </c>
      <c r="E132" s="62">
        <v>625001</v>
      </c>
      <c r="F132" s="40" t="s">
        <v>118</v>
      </c>
      <c r="G132" s="40"/>
      <c r="H132" s="40"/>
      <c r="I132" s="106">
        <v>228</v>
      </c>
      <c r="J132" s="106"/>
      <c r="K132" s="97">
        <f t="shared" si="22"/>
        <v>237.12</v>
      </c>
      <c r="L132" s="283">
        <f t="shared" si="23"/>
        <v>239.49120000000002</v>
      </c>
      <c r="M132" s="283">
        <f t="shared" si="24"/>
        <v>239.49120000000002</v>
      </c>
    </row>
    <row r="133" spans="1:13" x14ac:dyDescent="0.2">
      <c r="A133" s="112"/>
      <c r="B133" s="111"/>
      <c r="C133" s="62">
        <v>41</v>
      </c>
      <c r="D133" s="63" t="s">
        <v>111</v>
      </c>
      <c r="E133" s="62">
        <v>625002</v>
      </c>
      <c r="F133" s="40" t="s">
        <v>109</v>
      </c>
      <c r="G133" s="40"/>
      <c r="H133" s="40"/>
      <c r="I133" s="106">
        <v>2282</v>
      </c>
      <c r="J133" s="106"/>
      <c r="K133" s="97">
        <f t="shared" si="22"/>
        <v>2373.2800000000002</v>
      </c>
      <c r="L133" s="283">
        <f t="shared" si="23"/>
        <v>2397.0128000000004</v>
      </c>
      <c r="M133" s="283">
        <f t="shared" si="24"/>
        <v>2397.0128000000004</v>
      </c>
    </row>
    <row r="134" spans="1:13" x14ac:dyDescent="0.2">
      <c r="A134" s="112"/>
      <c r="B134" s="111"/>
      <c r="C134" s="62">
        <v>41</v>
      </c>
      <c r="D134" s="63" t="s">
        <v>111</v>
      </c>
      <c r="E134" s="62">
        <v>625003</v>
      </c>
      <c r="F134" s="40" t="s">
        <v>110</v>
      </c>
      <c r="G134" s="40"/>
      <c r="H134" s="40"/>
      <c r="I134" s="106">
        <v>125</v>
      </c>
      <c r="J134" s="106"/>
      <c r="K134" s="97">
        <f t="shared" si="22"/>
        <v>130</v>
      </c>
      <c r="L134" s="283">
        <f t="shared" si="23"/>
        <v>131.30000000000001</v>
      </c>
      <c r="M134" s="283">
        <f t="shared" si="24"/>
        <v>131.30000000000001</v>
      </c>
    </row>
    <row r="135" spans="1:13" x14ac:dyDescent="0.2">
      <c r="A135" s="112"/>
      <c r="B135" s="111"/>
      <c r="C135" s="62">
        <v>41</v>
      </c>
      <c r="D135" s="63" t="s">
        <v>111</v>
      </c>
      <c r="E135" s="62">
        <v>625004</v>
      </c>
      <c r="F135" s="40" t="s">
        <v>119</v>
      </c>
      <c r="G135" s="40"/>
      <c r="H135" s="40"/>
      <c r="I135" s="106">
        <v>489</v>
      </c>
      <c r="J135" s="106"/>
      <c r="K135" s="97">
        <f t="shared" si="22"/>
        <v>508.56</v>
      </c>
      <c r="L135" s="283">
        <f t="shared" si="23"/>
        <v>513.64560000000006</v>
      </c>
      <c r="M135" s="283">
        <f t="shared" si="24"/>
        <v>513.64560000000006</v>
      </c>
    </row>
    <row r="136" spans="1:13" x14ac:dyDescent="0.2">
      <c r="A136" s="112"/>
      <c r="B136" s="111"/>
      <c r="C136" s="62">
        <v>41</v>
      </c>
      <c r="D136" s="63" t="s">
        <v>111</v>
      </c>
      <c r="E136" s="62">
        <v>625005</v>
      </c>
      <c r="F136" s="40" t="s">
        <v>120</v>
      </c>
      <c r="G136" s="40"/>
      <c r="H136" s="40"/>
      <c r="I136" s="106">
        <v>163</v>
      </c>
      <c r="J136" s="106"/>
      <c r="K136" s="97">
        <f t="shared" si="22"/>
        <v>169.52</v>
      </c>
      <c r="L136" s="283">
        <f t="shared" si="23"/>
        <v>171.21520000000001</v>
      </c>
      <c r="M136" s="283">
        <f t="shared" si="24"/>
        <v>171.21520000000001</v>
      </c>
    </row>
    <row r="137" spans="1:13" x14ac:dyDescent="0.2">
      <c r="A137" s="112"/>
      <c r="B137" s="111"/>
      <c r="C137" s="62">
        <v>41</v>
      </c>
      <c r="D137" s="63" t="s">
        <v>111</v>
      </c>
      <c r="E137" s="62">
        <v>625007</v>
      </c>
      <c r="F137" s="40" t="s">
        <v>121</v>
      </c>
      <c r="G137" s="40"/>
      <c r="H137" s="40"/>
      <c r="I137" s="106">
        <v>774</v>
      </c>
      <c r="J137" s="106"/>
      <c r="K137" s="97">
        <f t="shared" si="22"/>
        <v>804.96</v>
      </c>
      <c r="L137" s="283">
        <f t="shared" si="23"/>
        <v>813.00960000000009</v>
      </c>
      <c r="M137" s="283">
        <f t="shared" si="24"/>
        <v>813.00960000000009</v>
      </c>
    </row>
    <row r="138" spans="1:13" x14ac:dyDescent="0.2">
      <c r="A138" s="112"/>
      <c r="B138" s="111"/>
      <c r="C138" s="62">
        <v>41</v>
      </c>
      <c r="D138" s="63" t="s">
        <v>111</v>
      </c>
      <c r="E138" s="91">
        <v>632002</v>
      </c>
      <c r="F138" s="151" t="s">
        <v>239</v>
      </c>
      <c r="G138" s="151"/>
      <c r="H138" s="151"/>
      <c r="I138" s="90">
        <v>900</v>
      </c>
      <c r="J138" s="90"/>
      <c r="K138" s="90">
        <f t="shared" si="22"/>
        <v>936</v>
      </c>
      <c r="L138" s="283">
        <f t="shared" si="23"/>
        <v>945.36</v>
      </c>
      <c r="M138" s="283">
        <f t="shared" si="24"/>
        <v>945.36</v>
      </c>
    </row>
    <row r="139" spans="1:13" x14ac:dyDescent="0.2">
      <c r="A139" s="112"/>
      <c r="B139" s="111"/>
      <c r="C139" s="62">
        <v>41</v>
      </c>
      <c r="D139" s="63" t="s">
        <v>111</v>
      </c>
      <c r="E139" s="91">
        <v>633004</v>
      </c>
      <c r="F139" s="131" t="s">
        <v>315</v>
      </c>
      <c r="G139" s="131"/>
      <c r="H139" s="131"/>
      <c r="I139" s="106">
        <v>3500</v>
      </c>
      <c r="J139" s="96"/>
      <c r="K139" s="96">
        <f>I139*1.04</f>
        <v>3640</v>
      </c>
      <c r="L139" s="283">
        <f t="shared" si="23"/>
        <v>3676.4</v>
      </c>
      <c r="M139" s="283">
        <f t="shared" si="24"/>
        <v>3676.4</v>
      </c>
    </row>
    <row r="140" spans="1:13" x14ac:dyDescent="0.2">
      <c r="A140" s="112"/>
      <c r="B140" s="111"/>
      <c r="C140" s="62">
        <v>41</v>
      </c>
      <c r="D140" s="63" t="s">
        <v>111</v>
      </c>
      <c r="E140" s="91">
        <v>633006</v>
      </c>
      <c r="F140" s="40" t="s">
        <v>41</v>
      </c>
      <c r="G140" s="40"/>
      <c r="H140" s="40"/>
      <c r="I140" s="106">
        <v>800</v>
      </c>
      <c r="J140" s="106"/>
      <c r="K140" s="106">
        <f t="shared" si="22"/>
        <v>832</v>
      </c>
      <c r="L140" s="283">
        <f t="shared" si="23"/>
        <v>840.32</v>
      </c>
      <c r="M140" s="283">
        <f t="shared" si="24"/>
        <v>840.32</v>
      </c>
    </row>
    <row r="141" spans="1:13" x14ac:dyDescent="0.2">
      <c r="A141" s="112"/>
      <c r="B141" s="111"/>
      <c r="C141" s="62">
        <v>41</v>
      </c>
      <c r="D141" s="63" t="s">
        <v>111</v>
      </c>
      <c r="E141" s="91">
        <v>633010</v>
      </c>
      <c r="F141" s="131" t="s">
        <v>317</v>
      </c>
      <c r="G141" s="131"/>
      <c r="H141" s="131"/>
      <c r="I141" s="106">
        <v>220</v>
      </c>
      <c r="J141" s="106"/>
      <c r="K141" s="106">
        <f t="shared" si="22"/>
        <v>228.8</v>
      </c>
      <c r="L141" s="283">
        <f t="shared" si="23"/>
        <v>231.08800000000002</v>
      </c>
      <c r="M141" s="283">
        <f t="shared" si="24"/>
        <v>231.08800000000002</v>
      </c>
    </row>
    <row r="142" spans="1:13" x14ac:dyDescent="0.2">
      <c r="A142" s="112"/>
      <c r="B142" s="111"/>
      <c r="C142" s="62">
        <v>41</v>
      </c>
      <c r="D142" s="63" t="s">
        <v>111</v>
      </c>
      <c r="E142" s="91">
        <v>635004</v>
      </c>
      <c r="F142" s="131" t="s">
        <v>333</v>
      </c>
      <c r="G142" s="131"/>
      <c r="H142" s="131"/>
      <c r="I142" s="106">
        <v>1030</v>
      </c>
      <c r="J142" s="106"/>
      <c r="K142" s="106">
        <f t="shared" si="22"/>
        <v>1071.2</v>
      </c>
      <c r="L142" s="283">
        <f t="shared" si="23"/>
        <v>1081.912</v>
      </c>
      <c r="M142" s="283">
        <f t="shared" si="24"/>
        <v>1081.912</v>
      </c>
    </row>
    <row r="143" spans="1:13" ht="14.25" customHeight="1" x14ac:dyDescent="0.2">
      <c r="A143" s="112"/>
      <c r="B143" s="111"/>
      <c r="C143" s="62">
        <v>41</v>
      </c>
      <c r="D143" s="63" t="s">
        <v>111</v>
      </c>
      <c r="E143" s="91">
        <v>637001</v>
      </c>
      <c r="F143" s="40" t="s">
        <v>128</v>
      </c>
      <c r="G143" s="40"/>
      <c r="H143" s="40"/>
      <c r="I143" s="106">
        <v>20</v>
      </c>
      <c r="J143" s="106"/>
      <c r="K143" s="106">
        <f t="shared" si="22"/>
        <v>20.8</v>
      </c>
      <c r="L143" s="283">
        <f t="shared" si="23"/>
        <v>21.008000000000003</v>
      </c>
      <c r="M143" s="283">
        <f t="shared" si="24"/>
        <v>21.008000000000003</v>
      </c>
    </row>
    <row r="144" spans="1:13" ht="17.25" customHeight="1" x14ac:dyDescent="0.2">
      <c r="A144" s="112"/>
      <c r="B144" s="111"/>
      <c r="C144" s="62">
        <v>41</v>
      </c>
      <c r="D144" s="63" t="s">
        <v>111</v>
      </c>
      <c r="E144" s="91">
        <v>637004</v>
      </c>
      <c r="F144" s="131" t="s">
        <v>279</v>
      </c>
      <c r="G144" s="131"/>
      <c r="H144" s="131"/>
      <c r="I144" s="106">
        <v>440</v>
      </c>
      <c r="J144" s="106"/>
      <c r="K144" s="106">
        <f t="shared" si="22"/>
        <v>457.6</v>
      </c>
      <c r="L144" s="283">
        <f t="shared" si="23"/>
        <v>462.17600000000004</v>
      </c>
      <c r="M144" s="283">
        <f t="shared" si="24"/>
        <v>462.17600000000004</v>
      </c>
    </row>
    <row r="145" spans="1:17" ht="17.25" customHeight="1" x14ac:dyDescent="0.2">
      <c r="A145" s="112"/>
      <c r="B145" s="111"/>
      <c r="C145" s="62">
        <v>41</v>
      </c>
      <c r="D145" s="63" t="s">
        <v>111</v>
      </c>
      <c r="E145" s="91">
        <v>637014</v>
      </c>
      <c r="F145" s="40" t="s">
        <v>12</v>
      </c>
      <c r="G145" s="40"/>
      <c r="H145" s="40"/>
      <c r="I145" s="106">
        <v>900</v>
      </c>
      <c r="J145" s="106"/>
      <c r="K145" s="106">
        <f t="shared" si="22"/>
        <v>936</v>
      </c>
      <c r="L145" s="283">
        <f t="shared" si="23"/>
        <v>945.36</v>
      </c>
      <c r="M145" s="283">
        <f t="shared" si="24"/>
        <v>945.36</v>
      </c>
    </row>
    <row r="146" spans="1:17" ht="17.25" customHeight="1" x14ac:dyDescent="0.2">
      <c r="A146" s="112"/>
      <c r="B146" s="111"/>
      <c r="C146" s="62">
        <v>41</v>
      </c>
      <c r="D146" s="63" t="s">
        <v>111</v>
      </c>
      <c r="E146" s="91">
        <v>642015</v>
      </c>
      <c r="F146" s="131" t="s">
        <v>118</v>
      </c>
      <c r="G146" s="131"/>
      <c r="H146" s="131"/>
      <c r="I146" s="106">
        <v>50</v>
      </c>
      <c r="J146" s="106"/>
      <c r="K146" s="106">
        <f t="shared" si="22"/>
        <v>52</v>
      </c>
      <c r="L146" s="283">
        <f t="shared" si="23"/>
        <v>52.52</v>
      </c>
      <c r="M146" s="283">
        <f t="shared" si="24"/>
        <v>52.52</v>
      </c>
    </row>
    <row r="147" spans="1:17" ht="17.25" customHeight="1" x14ac:dyDescent="0.2">
      <c r="A147" s="112"/>
      <c r="B147" s="154"/>
      <c r="C147" s="62">
        <v>41</v>
      </c>
      <c r="D147" s="63" t="s">
        <v>111</v>
      </c>
      <c r="E147" s="62">
        <v>611</v>
      </c>
      <c r="F147" s="131" t="s">
        <v>327</v>
      </c>
      <c r="G147" s="131"/>
      <c r="H147" s="131"/>
      <c r="I147" s="106">
        <v>1300</v>
      </c>
      <c r="J147" s="106"/>
      <c r="K147" s="97">
        <f t="shared" si="22"/>
        <v>1352</v>
      </c>
      <c r="L147" s="283">
        <f t="shared" si="23"/>
        <v>1365.52</v>
      </c>
      <c r="M147" s="283">
        <f t="shared" si="24"/>
        <v>1365.52</v>
      </c>
      <c r="N147" s="327" t="s">
        <v>334</v>
      </c>
      <c r="O147" s="61"/>
    </row>
    <row r="148" spans="1:17" x14ac:dyDescent="0.2">
      <c r="A148" s="112"/>
      <c r="B148" s="154"/>
      <c r="C148" s="62">
        <v>41</v>
      </c>
      <c r="D148" s="63" t="s">
        <v>111</v>
      </c>
      <c r="E148" s="62">
        <v>612</v>
      </c>
      <c r="F148" s="131" t="s">
        <v>143</v>
      </c>
      <c r="G148" s="131"/>
      <c r="H148" s="131"/>
      <c r="I148" s="106">
        <v>0</v>
      </c>
      <c r="J148" s="106"/>
      <c r="K148" s="97">
        <f t="shared" si="22"/>
        <v>0</v>
      </c>
      <c r="L148" s="283">
        <f t="shared" si="23"/>
        <v>0</v>
      </c>
      <c r="M148" s="283">
        <f t="shared" si="24"/>
        <v>0</v>
      </c>
      <c r="N148" s="327"/>
      <c r="O148" s="61"/>
    </row>
    <row r="149" spans="1:17" x14ac:dyDescent="0.2">
      <c r="A149" s="112"/>
      <c r="B149" s="154"/>
      <c r="C149" s="62">
        <v>41</v>
      </c>
      <c r="D149" s="63" t="s">
        <v>111</v>
      </c>
      <c r="E149" s="62">
        <v>621</v>
      </c>
      <c r="F149" s="40" t="s">
        <v>117</v>
      </c>
      <c r="G149" s="40"/>
      <c r="H149" s="40"/>
      <c r="I149" s="106">
        <v>130</v>
      </c>
      <c r="J149" s="106"/>
      <c r="K149" s="97">
        <f t="shared" si="22"/>
        <v>135.20000000000002</v>
      </c>
      <c r="L149" s="283">
        <f t="shared" si="23"/>
        <v>136.55200000000002</v>
      </c>
      <c r="M149" s="283">
        <f t="shared" si="24"/>
        <v>136.55200000000002</v>
      </c>
      <c r="N149" s="327"/>
      <c r="O149" s="61"/>
    </row>
    <row r="150" spans="1:17" x14ac:dyDescent="0.2">
      <c r="A150" s="112"/>
      <c r="B150" s="154"/>
      <c r="C150" s="62">
        <v>41</v>
      </c>
      <c r="D150" s="63" t="s">
        <v>111</v>
      </c>
      <c r="E150" s="62">
        <v>625001</v>
      </c>
      <c r="F150" s="40" t="s">
        <v>118</v>
      </c>
      <c r="G150" s="40"/>
      <c r="H150" s="40"/>
      <c r="I150" s="106">
        <v>18</v>
      </c>
      <c r="J150" s="106"/>
      <c r="K150" s="97">
        <f t="shared" si="22"/>
        <v>18.72</v>
      </c>
      <c r="L150" s="283">
        <f t="shared" si="23"/>
        <v>18.9072</v>
      </c>
      <c r="M150" s="283">
        <f t="shared" si="24"/>
        <v>18.9072</v>
      </c>
      <c r="N150" s="327"/>
      <c r="O150" s="61"/>
    </row>
    <row r="151" spans="1:17" x14ac:dyDescent="0.2">
      <c r="A151" s="112"/>
      <c r="B151" s="154"/>
      <c r="C151" s="62">
        <v>41</v>
      </c>
      <c r="D151" s="63" t="s">
        <v>111</v>
      </c>
      <c r="E151" s="62">
        <v>625002</v>
      </c>
      <c r="F151" s="40" t="s">
        <v>109</v>
      </c>
      <c r="G151" s="40"/>
      <c r="H151" s="40"/>
      <c r="I151" s="106">
        <v>208</v>
      </c>
      <c r="J151" s="106"/>
      <c r="K151" s="97">
        <f t="shared" si="22"/>
        <v>216.32</v>
      </c>
      <c r="L151" s="283">
        <f t="shared" si="23"/>
        <v>218.48319999999998</v>
      </c>
      <c r="M151" s="283">
        <f t="shared" si="24"/>
        <v>218.48319999999998</v>
      </c>
      <c r="N151" s="327"/>
      <c r="O151" s="61"/>
    </row>
    <row r="152" spans="1:17" x14ac:dyDescent="0.2">
      <c r="A152" s="112"/>
      <c r="B152" s="154"/>
      <c r="C152" s="62">
        <v>41</v>
      </c>
      <c r="D152" s="63" t="s">
        <v>111</v>
      </c>
      <c r="E152" s="62">
        <v>625003</v>
      </c>
      <c r="F152" s="40" t="s">
        <v>110</v>
      </c>
      <c r="G152" s="40"/>
      <c r="H152" s="40"/>
      <c r="I152" s="106">
        <v>10</v>
      </c>
      <c r="J152" s="106"/>
      <c r="K152" s="97">
        <f t="shared" si="22"/>
        <v>10.4</v>
      </c>
      <c r="L152" s="283">
        <f t="shared" si="23"/>
        <v>10.504000000000001</v>
      </c>
      <c r="M152" s="283">
        <f t="shared" si="24"/>
        <v>10.504000000000001</v>
      </c>
      <c r="N152" s="327"/>
      <c r="O152" s="61"/>
    </row>
    <row r="153" spans="1:17" x14ac:dyDescent="0.2">
      <c r="A153" s="112"/>
      <c r="B153" s="154"/>
      <c r="C153" s="62">
        <v>41</v>
      </c>
      <c r="D153" s="63" t="s">
        <v>111</v>
      </c>
      <c r="E153" s="62">
        <v>625004</v>
      </c>
      <c r="F153" s="40" t="s">
        <v>119</v>
      </c>
      <c r="G153" s="40"/>
      <c r="H153" s="40"/>
      <c r="I153" s="106">
        <v>39</v>
      </c>
      <c r="J153" s="106"/>
      <c r="K153" s="97">
        <f t="shared" si="22"/>
        <v>40.56</v>
      </c>
      <c r="L153" s="283">
        <f t="shared" si="23"/>
        <v>40.965600000000002</v>
      </c>
      <c r="M153" s="283">
        <f t="shared" si="24"/>
        <v>40.965600000000002</v>
      </c>
      <c r="N153" s="327"/>
      <c r="O153" s="61"/>
    </row>
    <row r="154" spans="1:17" x14ac:dyDescent="0.2">
      <c r="A154" s="112"/>
      <c r="B154" s="154"/>
      <c r="C154" s="62">
        <v>41</v>
      </c>
      <c r="D154" s="63" t="s">
        <v>111</v>
      </c>
      <c r="E154" s="62">
        <v>625005</v>
      </c>
      <c r="F154" s="40" t="s">
        <v>120</v>
      </c>
      <c r="G154" s="40"/>
      <c r="H154" s="40"/>
      <c r="I154" s="106">
        <v>13</v>
      </c>
      <c r="J154" s="106"/>
      <c r="K154" s="97">
        <f t="shared" si="22"/>
        <v>13.52</v>
      </c>
      <c r="L154" s="283">
        <f t="shared" si="23"/>
        <v>13.655199999999999</v>
      </c>
      <c r="M154" s="283">
        <f t="shared" si="24"/>
        <v>13.655199999999999</v>
      </c>
      <c r="N154" s="327"/>
      <c r="O154" s="61"/>
    </row>
    <row r="155" spans="1:17" x14ac:dyDescent="0.2">
      <c r="A155" s="112"/>
      <c r="B155" s="154"/>
      <c r="C155" s="62">
        <v>41</v>
      </c>
      <c r="D155" s="63" t="s">
        <v>111</v>
      </c>
      <c r="E155" s="62">
        <v>625007</v>
      </c>
      <c r="F155" s="40" t="s">
        <v>121</v>
      </c>
      <c r="G155" s="40"/>
      <c r="H155" s="40"/>
      <c r="I155" s="106">
        <v>62</v>
      </c>
      <c r="J155" s="106"/>
      <c r="K155" s="97">
        <f t="shared" si="22"/>
        <v>64.48</v>
      </c>
      <c r="L155" s="283">
        <f t="shared" si="23"/>
        <v>65.124800000000008</v>
      </c>
      <c r="M155" s="283">
        <f t="shared" si="24"/>
        <v>65.124800000000008</v>
      </c>
      <c r="N155" s="327"/>
      <c r="O155" s="61"/>
    </row>
    <row r="156" spans="1:17" x14ac:dyDescent="0.2">
      <c r="A156" s="112"/>
      <c r="B156" s="154"/>
      <c r="C156" s="62">
        <v>41</v>
      </c>
      <c r="D156" s="63" t="s">
        <v>111</v>
      </c>
      <c r="E156" s="91">
        <v>633004</v>
      </c>
      <c r="F156" s="131" t="s">
        <v>413</v>
      </c>
      <c r="G156" s="131"/>
      <c r="H156" s="131"/>
      <c r="I156" s="106">
        <v>3500</v>
      </c>
      <c r="J156" s="106"/>
      <c r="K156" s="106">
        <f t="shared" si="22"/>
        <v>3640</v>
      </c>
      <c r="L156" s="283">
        <f t="shared" si="23"/>
        <v>3676.4</v>
      </c>
      <c r="M156" s="283">
        <f t="shared" si="24"/>
        <v>3676.4</v>
      </c>
      <c r="N156" s="162"/>
      <c r="O156" s="61"/>
    </row>
    <row r="157" spans="1:17" x14ac:dyDescent="0.2">
      <c r="A157" s="112"/>
      <c r="B157" s="111"/>
      <c r="C157" s="62">
        <v>41</v>
      </c>
      <c r="D157" s="63" t="s">
        <v>111</v>
      </c>
      <c r="E157" s="91">
        <v>633006</v>
      </c>
      <c r="F157" s="131" t="s">
        <v>414</v>
      </c>
      <c r="G157" s="131"/>
      <c r="H157" s="131"/>
      <c r="I157" s="106">
        <v>1661</v>
      </c>
      <c r="J157" s="106"/>
      <c r="K157" s="106">
        <f t="shared" si="22"/>
        <v>1727.44</v>
      </c>
      <c r="L157" s="283">
        <f t="shared" si="23"/>
        <v>1744.7144000000001</v>
      </c>
      <c r="M157" s="283">
        <f t="shared" si="24"/>
        <v>1744.7144000000001</v>
      </c>
    </row>
    <row r="158" spans="1:17" x14ac:dyDescent="0.2">
      <c r="A158" s="112"/>
      <c r="B158" s="111"/>
      <c r="C158" s="62">
        <v>41</v>
      </c>
      <c r="D158" s="63" t="s">
        <v>111</v>
      </c>
      <c r="E158" s="91">
        <v>633001</v>
      </c>
      <c r="F158" s="131" t="s">
        <v>314</v>
      </c>
      <c r="G158" s="131"/>
      <c r="H158" s="131"/>
      <c r="I158" s="106">
        <v>230</v>
      </c>
      <c r="J158" s="106"/>
      <c r="K158" s="106">
        <f>I158*1.04</f>
        <v>239.20000000000002</v>
      </c>
      <c r="L158" s="283">
        <f t="shared" si="23"/>
        <v>241.59200000000001</v>
      </c>
      <c r="M158" s="283">
        <f t="shared" si="24"/>
        <v>241.59200000000001</v>
      </c>
    </row>
    <row r="159" spans="1:17" x14ac:dyDescent="0.2">
      <c r="A159" s="322" t="s">
        <v>112</v>
      </c>
      <c r="B159" s="322"/>
      <c r="C159" s="322"/>
      <c r="D159" s="322"/>
      <c r="E159" s="322"/>
      <c r="F159" s="322"/>
      <c r="G159" s="158">
        <f t="shared" ref="G159:H159" si="25">SUM(G129:G158)</f>
        <v>0</v>
      </c>
      <c r="H159" s="158">
        <f t="shared" si="25"/>
        <v>0</v>
      </c>
      <c r="I159" s="158">
        <f>SUM(I129:I158)</f>
        <v>37025</v>
      </c>
      <c r="J159" s="158">
        <f>SUM(J129:J158)</f>
        <v>0</v>
      </c>
      <c r="K159" s="158">
        <f>SUM(K129:K158)</f>
        <v>38506</v>
      </c>
      <c r="L159" s="158">
        <f>SUM(L129:L158)</f>
        <v>38891.060000000005</v>
      </c>
      <c r="M159" s="158">
        <f>SUM(M129:M158)</f>
        <v>38891.060000000005</v>
      </c>
    </row>
    <row r="160" spans="1:17" x14ac:dyDescent="0.2">
      <c r="A160" s="110"/>
      <c r="B160" s="323"/>
      <c r="C160" s="217">
        <v>111</v>
      </c>
      <c r="D160" s="218" t="s">
        <v>123</v>
      </c>
      <c r="E160" s="201">
        <v>611000</v>
      </c>
      <c r="F160" s="219" t="s">
        <v>415</v>
      </c>
      <c r="G160" s="219"/>
      <c r="H160" s="219"/>
      <c r="I160" s="203">
        <v>2831</v>
      </c>
      <c r="J160" s="203"/>
      <c r="K160" s="96">
        <f>I160*1.04</f>
        <v>2944.2400000000002</v>
      </c>
      <c r="L160" s="283">
        <f t="shared" ref="L160:L167" si="26">K160*1.01</f>
        <v>2973.6824000000001</v>
      </c>
      <c r="M160" s="283">
        <f t="shared" ref="M160:M167" si="27">L160</f>
        <v>2973.6824000000001</v>
      </c>
      <c r="N160" s="326" t="s">
        <v>416</v>
      </c>
      <c r="O160" s="74"/>
      <c r="Q160" s="74"/>
    </row>
    <row r="161" spans="1:17" x14ac:dyDescent="0.2">
      <c r="A161" s="112"/>
      <c r="B161" s="324"/>
      <c r="C161" s="62">
        <v>111</v>
      </c>
      <c r="D161" s="200" t="s">
        <v>123</v>
      </c>
      <c r="E161" s="91">
        <v>621</v>
      </c>
      <c r="F161" s="131" t="s">
        <v>141</v>
      </c>
      <c r="G161" s="131"/>
      <c r="H161" s="131"/>
      <c r="I161" s="106">
        <v>284</v>
      </c>
      <c r="J161" s="106"/>
      <c r="K161" s="106">
        <f t="shared" ref="K161:K167" si="28">I161*1.04</f>
        <v>295.36</v>
      </c>
      <c r="L161" s="283">
        <f t="shared" si="26"/>
        <v>298.31360000000001</v>
      </c>
      <c r="M161" s="283">
        <f t="shared" si="27"/>
        <v>298.31360000000001</v>
      </c>
      <c r="N161" s="326"/>
      <c r="Q161" s="74"/>
    </row>
    <row r="162" spans="1:17" x14ac:dyDescent="0.2">
      <c r="A162" s="112"/>
      <c r="B162" s="324"/>
      <c r="C162" s="62">
        <v>111</v>
      </c>
      <c r="D162" s="200" t="s">
        <v>123</v>
      </c>
      <c r="E162" s="91">
        <v>625001</v>
      </c>
      <c r="F162" s="40" t="s">
        <v>118</v>
      </c>
      <c r="G162" s="40"/>
      <c r="H162" s="40"/>
      <c r="I162" s="106">
        <v>40</v>
      </c>
      <c r="J162" s="106"/>
      <c r="K162" s="106">
        <f t="shared" si="28"/>
        <v>41.6</v>
      </c>
      <c r="L162" s="283">
        <f t="shared" si="26"/>
        <v>42.016000000000005</v>
      </c>
      <c r="M162" s="283">
        <f t="shared" si="27"/>
        <v>42.016000000000005</v>
      </c>
      <c r="N162" s="326"/>
    </row>
    <row r="163" spans="1:17" x14ac:dyDescent="0.2">
      <c r="A163" s="112"/>
      <c r="B163" s="324"/>
      <c r="C163" s="62">
        <v>111</v>
      </c>
      <c r="D163" s="200" t="s">
        <v>123</v>
      </c>
      <c r="E163" s="91">
        <v>625002</v>
      </c>
      <c r="F163" s="40" t="s">
        <v>109</v>
      </c>
      <c r="G163" s="40"/>
      <c r="H163" s="40"/>
      <c r="I163" s="106">
        <v>442</v>
      </c>
      <c r="J163" s="106"/>
      <c r="K163" s="106">
        <f t="shared" si="28"/>
        <v>459.68</v>
      </c>
      <c r="L163" s="283">
        <f t="shared" si="26"/>
        <v>464.27680000000004</v>
      </c>
      <c r="M163" s="283">
        <f t="shared" si="27"/>
        <v>464.27680000000004</v>
      </c>
      <c r="N163" s="326"/>
    </row>
    <row r="164" spans="1:17" x14ac:dyDescent="0.2">
      <c r="A164" s="112"/>
      <c r="B164" s="324"/>
      <c r="C164" s="62">
        <v>111</v>
      </c>
      <c r="D164" s="200" t="s">
        <v>123</v>
      </c>
      <c r="E164" s="91">
        <v>625003</v>
      </c>
      <c r="F164" s="40" t="s">
        <v>110</v>
      </c>
      <c r="G164" s="40"/>
      <c r="H164" s="40"/>
      <c r="I164" s="106">
        <v>23</v>
      </c>
      <c r="J164" s="106"/>
      <c r="K164" s="106">
        <f t="shared" si="28"/>
        <v>23.92</v>
      </c>
      <c r="L164" s="283">
        <f t="shared" si="26"/>
        <v>24.159200000000002</v>
      </c>
      <c r="M164" s="283">
        <f t="shared" si="27"/>
        <v>24.159200000000002</v>
      </c>
      <c r="N164" s="326"/>
    </row>
    <row r="165" spans="1:17" x14ac:dyDescent="0.2">
      <c r="A165" s="112"/>
      <c r="B165" s="324"/>
      <c r="C165" s="62">
        <v>111</v>
      </c>
      <c r="D165" s="200" t="s">
        <v>123</v>
      </c>
      <c r="E165" s="91">
        <v>625004</v>
      </c>
      <c r="F165" s="40" t="s">
        <v>119</v>
      </c>
      <c r="G165" s="40"/>
      <c r="H165" s="40"/>
      <c r="I165" s="106">
        <v>83</v>
      </c>
      <c r="J165" s="106"/>
      <c r="K165" s="106">
        <f t="shared" si="28"/>
        <v>86.320000000000007</v>
      </c>
      <c r="L165" s="283">
        <f t="shared" si="26"/>
        <v>87.183200000000014</v>
      </c>
      <c r="M165" s="283">
        <f t="shared" si="27"/>
        <v>87.183200000000014</v>
      </c>
      <c r="N165" s="326"/>
    </row>
    <row r="166" spans="1:17" x14ac:dyDescent="0.2">
      <c r="A166" s="112"/>
      <c r="B166" s="324"/>
      <c r="C166" s="62">
        <v>111</v>
      </c>
      <c r="D166" s="200" t="s">
        <v>123</v>
      </c>
      <c r="E166" s="91">
        <v>625005</v>
      </c>
      <c r="F166" s="40" t="s">
        <v>125</v>
      </c>
      <c r="G166" s="40"/>
      <c r="H166" s="40"/>
      <c r="I166" s="106">
        <v>29</v>
      </c>
      <c r="J166" s="106"/>
      <c r="K166" s="106">
        <f t="shared" si="28"/>
        <v>30.16</v>
      </c>
      <c r="L166" s="283">
        <f t="shared" si="26"/>
        <v>30.461600000000001</v>
      </c>
      <c r="M166" s="283">
        <f t="shared" si="27"/>
        <v>30.461600000000001</v>
      </c>
      <c r="N166" s="326"/>
    </row>
    <row r="167" spans="1:17" x14ac:dyDescent="0.2">
      <c r="A167" s="112"/>
      <c r="B167" s="325"/>
      <c r="C167" s="62">
        <v>111</v>
      </c>
      <c r="D167" s="200" t="s">
        <v>123</v>
      </c>
      <c r="E167" s="91">
        <v>625007</v>
      </c>
      <c r="F167" s="40" t="s">
        <v>126</v>
      </c>
      <c r="G167" s="40"/>
      <c r="H167" s="40"/>
      <c r="I167" s="106">
        <v>132</v>
      </c>
      <c r="J167" s="106"/>
      <c r="K167" s="106">
        <f t="shared" si="28"/>
        <v>137.28</v>
      </c>
      <c r="L167" s="283">
        <f t="shared" si="26"/>
        <v>138.65280000000001</v>
      </c>
      <c r="M167" s="283">
        <f t="shared" si="27"/>
        <v>138.65280000000001</v>
      </c>
      <c r="N167" s="326"/>
      <c r="Q167" s="35"/>
    </row>
    <row r="168" spans="1:17" x14ac:dyDescent="0.2">
      <c r="A168" s="112"/>
      <c r="B168" s="221" t="s">
        <v>417</v>
      </c>
      <c r="C168" s="224"/>
      <c r="D168" s="225"/>
      <c r="E168" s="226"/>
      <c r="F168" s="227"/>
      <c r="G168" s="228">
        <f t="shared" ref="G168:H168" si="29">SUM(G160:G167)</f>
        <v>0</v>
      </c>
      <c r="H168" s="228">
        <f t="shared" si="29"/>
        <v>0</v>
      </c>
      <c r="I168" s="228">
        <f>SUM(I160:I167)</f>
        <v>3864</v>
      </c>
      <c r="J168" s="228">
        <f>SUM(J160:J167)</f>
        <v>0</v>
      </c>
      <c r="K168" s="228">
        <f>SUM(K160:K167)</f>
        <v>4018.5600000000004</v>
      </c>
      <c r="L168" s="228">
        <f>SUM(L160:L167)</f>
        <v>4058.7456000000002</v>
      </c>
      <c r="M168" s="228">
        <f>SUM(M160:M167)</f>
        <v>4058.7456000000002</v>
      </c>
      <c r="N168" s="205"/>
      <c r="Q168" s="35"/>
    </row>
    <row r="169" spans="1:17" x14ac:dyDescent="0.2">
      <c r="A169" s="340" t="s">
        <v>113</v>
      </c>
      <c r="B169" s="341"/>
      <c r="C169" s="341"/>
      <c r="D169" s="341"/>
      <c r="E169" s="341"/>
      <c r="F169" s="342"/>
      <c r="G169" s="161">
        <f t="shared" ref="G169:H169" si="30">G168+G159+G127+G116+G95+G72</f>
        <v>0</v>
      </c>
      <c r="H169" s="161">
        <f t="shared" si="30"/>
        <v>0</v>
      </c>
      <c r="I169" s="161">
        <f>I168+I159+I127+I116+I95+I72</f>
        <v>392375</v>
      </c>
      <c r="J169" s="161">
        <f>J168+J159+J127+J116+J95+J72</f>
        <v>0</v>
      </c>
      <c r="K169" s="161">
        <f>K168+K159+K127+K116+K95+K72</f>
        <v>394819.35999999987</v>
      </c>
      <c r="L169" s="161">
        <f>L168+L159+L127+L116+L95+L72</f>
        <v>398767.55359999987</v>
      </c>
      <c r="M169" s="161">
        <f>M168+M159+M127+M116+M95+M72</f>
        <v>398767.55359999987</v>
      </c>
      <c r="O169" s="74"/>
    </row>
    <row r="170" spans="1:17" x14ac:dyDescent="0.2">
      <c r="A170" s="66" t="s">
        <v>145</v>
      </c>
      <c r="B170" s="67"/>
      <c r="C170" s="68"/>
      <c r="D170" s="69"/>
      <c r="E170" s="68"/>
      <c r="F170" s="70"/>
      <c r="G170" s="71">
        <f t="shared" ref="G170:H170" si="31">G169</f>
        <v>0</v>
      </c>
      <c r="H170" s="71">
        <f t="shared" si="31"/>
        <v>0</v>
      </c>
      <c r="I170" s="71">
        <f>I169</f>
        <v>392375</v>
      </c>
      <c r="J170" s="71">
        <f>J169</f>
        <v>0</v>
      </c>
      <c r="K170" s="71">
        <f t="shared" ref="K170:M170" si="32">K169</f>
        <v>394819.35999999987</v>
      </c>
      <c r="L170" s="71">
        <f t="shared" si="32"/>
        <v>398767.55359999987</v>
      </c>
      <c r="M170" s="71">
        <f t="shared" si="32"/>
        <v>398767.55359999987</v>
      </c>
      <c r="O170" s="74"/>
    </row>
    <row r="171" spans="1:17" x14ac:dyDescent="0.2">
      <c r="A171" s="169"/>
      <c r="B171" s="170"/>
      <c r="C171" s="171"/>
      <c r="D171" s="172"/>
      <c r="E171" s="171"/>
      <c r="F171" s="170"/>
      <c r="G171" s="170"/>
      <c r="H171" s="170"/>
      <c r="I171" s="173"/>
      <c r="J171" s="173"/>
      <c r="K171" s="173"/>
      <c r="L171" s="173"/>
      <c r="M171" s="173"/>
      <c r="O171" s="74"/>
    </row>
    <row r="172" spans="1:17" x14ac:dyDescent="0.2">
      <c r="A172" s="169"/>
      <c r="B172" s="170"/>
      <c r="C172" s="171"/>
      <c r="D172" s="172"/>
      <c r="E172" s="171"/>
      <c r="F172" s="170"/>
      <c r="G172" s="170"/>
      <c r="H172" s="170"/>
      <c r="I172" s="173"/>
      <c r="J172" s="173"/>
      <c r="K172" s="173"/>
      <c r="L172" s="173"/>
      <c r="M172" s="173"/>
      <c r="O172" s="74"/>
    </row>
    <row r="173" spans="1:17" x14ac:dyDescent="0.2">
      <c r="A173" s="169"/>
      <c r="B173" s="170"/>
      <c r="C173" s="171"/>
      <c r="D173" s="172"/>
      <c r="E173" s="171"/>
      <c r="F173" s="170"/>
      <c r="G173" s="170"/>
      <c r="H173" s="170"/>
      <c r="I173" s="173"/>
      <c r="J173" s="173"/>
      <c r="K173" s="173"/>
      <c r="L173" s="173"/>
      <c r="M173" s="173"/>
      <c r="O173" s="74"/>
    </row>
    <row r="174" spans="1:17" ht="13.5" thickBot="1" x14ac:dyDescent="0.25"/>
    <row r="175" spans="1:17" ht="13.5" thickBot="1" x14ac:dyDescent="0.25">
      <c r="E175" s="163"/>
      <c r="F175" s="343" t="s">
        <v>335</v>
      </c>
      <c r="G175" s="343"/>
      <c r="H175" s="343"/>
      <c r="I175" s="343"/>
      <c r="J175" s="276"/>
      <c r="K175" s="164" t="s">
        <v>336</v>
      </c>
      <c r="L175" s="174" t="s">
        <v>338</v>
      </c>
      <c r="M175" s="281"/>
      <c r="O175" s="93"/>
    </row>
    <row r="176" spans="1:17" ht="15" x14ac:dyDescent="0.2">
      <c r="C176" s="73"/>
      <c r="E176" s="165" t="s">
        <v>304</v>
      </c>
      <c r="F176" s="344">
        <v>300647</v>
      </c>
      <c r="G176" s="345"/>
      <c r="H176" s="345"/>
      <c r="I176" s="346"/>
      <c r="J176" s="277"/>
      <c r="K176" s="179">
        <f>I72+I95+I168</f>
        <v>300647</v>
      </c>
      <c r="L176" s="175">
        <f>F176-K176</f>
        <v>0</v>
      </c>
      <c r="M176" s="282"/>
    </row>
    <row r="177" spans="3:14" ht="15" x14ac:dyDescent="0.2">
      <c r="C177" s="73"/>
      <c r="E177" s="165" t="s">
        <v>157</v>
      </c>
      <c r="F177" s="180">
        <v>12675</v>
      </c>
      <c r="G177" s="252"/>
      <c r="H177" s="252"/>
      <c r="I177" s="347">
        <f>F178+F177</f>
        <v>92826</v>
      </c>
      <c r="J177" s="278"/>
      <c r="K177" s="348">
        <f>I159+I127+I116</f>
        <v>91728</v>
      </c>
      <c r="L177" s="338">
        <f>I177-K177</f>
        <v>1098</v>
      </c>
      <c r="M177" s="282"/>
    </row>
    <row r="178" spans="3:14" ht="13.5" thickBot="1" x14ac:dyDescent="0.25">
      <c r="E178" s="165" t="s">
        <v>158</v>
      </c>
      <c r="F178" s="180">
        <v>80151</v>
      </c>
      <c r="G178" s="252"/>
      <c r="H178" s="252"/>
      <c r="I178" s="347"/>
      <c r="J178" s="278"/>
      <c r="K178" s="349"/>
      <c r="L178" s="339"/>
      <c r="M178" s="281"/>
    </row>
    <row r="179" spans="3:14" ht="13.5" thickBot="1" x14ac:dyDescent="0.25">
      <c r="E179" s="166" t="s">
        <v>337</v>
      </c>
      <c r="F179" s="229">
        <f>SUM(F176:F178)</f>
        <v>393473</v>
      </c>
      <c r="G179" s="272"/>
      <c r="H179" s="272"/>
      <c r="I179" s="230"/>
      <c r="J179" s="279"/>
      <c r="K179" s="167">
        <f>K177+K176</f>
        <v>392375</v>
      </c>
    </row>
    <row r="180" spans="3:14" ht="18.75" thickBot="1" x14ac:dyDescent="0.3">
      <c r="E180" s="168" t="s">
        <v>338</v>
      </c>
      <c r="F180" s="231">
        <f>L177+L176</f>
        <v>1098</v>
      </c>
      <c r="G180" s="273"/>
      <c r="H180" s="273"/>
      <c r="I180" s="232"/>
      <c r="J180" s="232"/>
      <c r="K180" s="233"/>
    </row>
    <row r="181" spans="3:14" x14ac:dyDescent="0.2">
      <c r="N181" s="35"/>
    </row>
  </sheetData>
  <mergeCells count="28">
    <mergeCell ref="L177:L178"/>
    <mergeCell ref="A169:F169"/>
    <mergeCell ref="F175:I175"/>
    <mergeCell ref="F176:I176"/>
    <mergeCell ref="I177:I178"/>
    <mergeCell ref="K177:K178"/>
    <mergeCell ref="A1:L1"/>
    <mergeCell ref="A2:F2"/>
    <mergeCell ref="A4:L4"/>
    <mergeCell ref="B5:L5"/>
    <mergeCell ref="A72:F72"/>
    <mergeCell ref="B73:L73"/>
    <mergeCell ref="A116:F116"/>
    <mergeCell ref="B86:B94"/>
    <mergeCell ref="B160:B167"/>
    <mergeCell ref="N160:N167"/>
    <mergeCell ref="N147:N155"/>
    <mergeCell ref="N96:N103"/>
    <mergeCell ref="N86:N94"/>
    <mergeCell ref="B117:L117"/>
    <mergeCell ref="A127:F127"/>
    <mergeCell ref="B128:L128"/>
    <mergeCell ref="A159:F159"/>
    <mergeCell ref="N22:N29"/>
    <mergeCell ref="N51:N58"/>
    <mergeCell ref="N59:N66"/>
    <mergeCell ref="N67:N68"/>
    <mergeCell ref="N70:N71"/>
  </mergeCells>
  <pageMargins left="0.70866141732283472" right="0.70866141732283472" top="0.74803149606299213" bottom="0.74803149606299213" header="0.31496062992125984" footer="0.31496062992125984"/>
  <pageSetup paperSize="9" scale="39" fitToHeight="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workbookViewId="0">
      <selection activeCell="E17" sqref="E17"/>
    </sheetView>
  </sheetViews>
  <sheetFormatPr defaultRowHeight="12.75" x14ac:dyDescent="0.2"/>
  <cols>
    <col min="2" max="2" width="32.7109375" bestFit="1" customWidth="1"/>
    <col min="3" max="3" width="12" bestFit="1" customWidth="1"/>
  </cols>
  <sheetData>
    <row r="3" spans="2:3" x14ac:dyDescent="0.2">
      <c r="B3" t="s">
        <v>352</v>
      </c>
    </row>
    <row r="5" spans="2:3" x14ac:dyDescent="0.2">
      <c r="B5" s="236" t="s">
        <v>421</v>
      </c>
      <c r="C5" s="193">
        <v>2052.36</v>
      </c>
    </row>
    <row r="6" spans="2:3" x14ac:dyDescent="0.2">
      <c r="B6" s="236" t="s">
        <v>422</v>
      </c>
      <c r="C6" s="193">
        <v>17851.79</v>
      </c>
    </row>
    <row r="7" spans="2:3" x14ac:dyDescent="0.2">
      <c r="B7" s="236" t="s">
        <v>419</v>
      </c>
      <c r="C7" s="193">
        <v>0</v>
      </c>
    </row>
    <row r="8" spans="2:3" x14ac:dyDescent="0.2">
      <c r="B8" s="236" t="s">
        <v>420</v>
      </c>
      <c r="C8" s="235">
        <v>1570.68</v>
      </c>
    </row>
    <row r="9" spans="2:3" x14ac:dyDescent="0.2">
      <c r="B9" s="236" t="s">
        <v>423</v>
      </c>
      <c r="C9" s="235">
        <v>13677.5</v>
      </c>
    </row>
    <row r="10" spans="2:3" x14ac:dyDescent="0.2">
      <c r="B10" s="236" t="s">
        <v>424</v>
      </c>
      <c r="C10" s="235">
        <v>18948</v>
      </c>
    </row>
    <row r="11" spans="2:3" x14ac:dyDescent="0.2">
      <c r="B11" s="236" t="s">
        <v>425</v>
      </c>
      <c r="C11" s="235">
        <v>518.87</v>
      </c>
    </row>
    <row r="12" spans="2:3" x14ac:dyDescent="0.2">
      <c r="C12" s="234"/>
    </row>
    <row r="13" spans="2:3" x14ac:dyDescent="0.2">
      <c r="C13" s="234">
        <f>SUM(C5:C11)</f>
        <v>54619.200000000004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4"/>
  <sheetViews>
    <sheetView workbookViewId="0">
      <pane ySplit="4" topLeftCell="A5" activePane="bottomLeft" state="frozen"/>
      <selection pane="bottomLeft" activeCell="F3" sqref="F3"/>
    </sheetView>
  </sheetViews>
  <sheetFormatPr defaultColWidth="9.140625" defaultRowHeight="12.75" x14ac:dyDescent="0.2"/>
  <cols>
    <col min="1" max="1" width="9.7109375" style="14" customWidth="1"/>
    <col min="2" max="2" width="36.42578125" style="13" customWidth="1"/>
    <col min="3" max="3" width="14.7109375" style="13" customWidth="1"/>
    <col min="4" max="4" width="14.7109375" style="1" customWidth="1"/>
    <col min="5" max="9" width="14.7109375" style="13" customWidth="1"/>
    <col min="10" max="16384" width="9.140625" style="13"/>
  </cols>
  <sheetData>
    <row r="1" spans="1:9" s="1" customFormat="1" ht="19.5" customHeight="1" x14ac:dyDescent="0.2">
      <c r="A1" s="357" t="s">
        <v>454</v>
      </c>
      <c r="B1" s="358"/>
      <c r="C1" s="358"/>
      <c r="D1" s="358"/>
      <c r="E1" s="358"/>
      <c r="F1" s="358"/>
      <c r="G1" s="358"/>
      <c r="H1" s="359"/>
    </row>
    <row r="2" spans="1:9" s="1" customFormat="1" ht="11.25" customHeight="1" x14ac:dyDescent="0.2">
      <c r="A2" s="360"/>
      <c r="B2" s="361"/>
      <c r="C2" s="361"/>
      <c r="D2" s="361"/>
      <c r="E2" s="361"/>
      <c r="F2" s="361"/>
      <c r="G2" s="361"/>
      <c r="H2" s="362"/>
    </row>
    <row r="3" spans="1:9" s="265" customFormat="1" ht="22.5" x14ac:dyDescent="0.2">
      <c r="A3" s="363" t="s">
        <v>18</v>
      </c>
      <c r="B3" s="364"/>
      <c r="C3" s="261" t="s">
        <v>435</v>
      </c>
      <c r="D3" s="261" t="s">
        <v>435</v>
      </c>
      <c r="E3" s="262" t="s">
        <v>432</v>
      </c>
      <c r="F3" s="262" t="s">
        <v>434</v>
      </c>
      <c r="G3" s="262" t="s">
        <v>433</v>
      </c>
      <c r="H3" s="262" t="s">
        <v>433</v>
      </c>
      <c r="I3" s="262" t="s">
        <v>433</v>
      </c>
    </row>
    <row r="4" spans="1:9" s="265" customFormat="1" ht="11.25" x14ac:dyDescent="0.2">
      <c r="A4" s="365"/>
      <c r="B4" s="366"/>
      <c r="C4" s="261">
        <v>2011</v>
      </c>
      <c r="D4" s="261">
        <v>2012</v>
      </c>
      <c r="E4" s="262">
        <v>2013</v>
      </c>
      <c r="F4" s="262">
        <v>2013</v>
      </c>
      <c r="G4" s="262">
        <v>2014</v>
      </c>
      <c r="H4" s="262">
        <v>2015</v>
      </c>
      <c r="I4" s="262">
        <v>2016</v>
      </c>
    </row>
    <row r="5" spans="1:9" s="2" customFormat="1" ht="12" customHeight="1" x14ac:dyDescent="0.2">
      <c r="A5" s="105">
        <v>233001</v>
      </c>
      <c r="B5" s="85" t="s">
        <v>162</v>
      </c>
      <c r="C5" s="143">
        <v>0</v>
      </c>
      <c r="D5" s="143">
        <v>0</v>
      </c>
      <c r="E5" s="143">
        <v>0</v>
      </c>
      <c r="F5" s="143">
        <v>0</v>
      </c>
      <c r="G5" s="143">
        <v>0</v>
      </c>
      <c r="H5" s="268">
        <f t="shared" ref="H5:H9" si="0">G5*1.01</f>
        <v>0</v>
      </c>
      <c r="I5" s="268">
        <f t="shared" ref="I5:I9" si="1">H5</f>
        <v>0</v>
      </c>
    </row>
    <row r="6" spans="1:9" s="2" customFormat="1" ht="12" customHeight="1" x14ac:dyDescent="0.2">
      <c r="A6" s="105">
        <v>231</v>
      </c>
      <c r="B6" s="85" t="s">
        <v>458</v>
      </c>
      <c r="C6" s="143">
        <v>7000</v>
      </c>
      <c r="D6" s="143">
        <v>0</v>
      </c>
      <c r="E6" s="143">
        <v>0</v>
      </c>
      <c r="F6" s="143">
        <v>0</v>
      </c>
      <c r="G6" s="143">
        <v>0</v>
      </c>
      <c r="H6" s="268">
        <f t="shared" si="0"/>
        <v>0</v>
      </c>
      <c r="I6" s="268">
        <f t="shared" si="1"/>
        <v>0</v>
      </c>
    </row>
    <row r="7" spans="1:9" s="2" customFormat="1" ht="12" customHeight="1" x14ac:dyDescent="0.2">
      <c r="A7" s="105">
        <v>321</v>
      </c>
      <c r="B7" s="85" t="s">
        <v>365</v>
      </c>
      <c r="C7" s="143">
        <v>0</v>
      </c>
      <c r="D7" s="143">
        <v>402290</v>
      </c>
      <c r="E7" s="143">
        <v>0</v>
      </c>
      <c r="F7" s="143">
        <v>0</v>
      </c>
      <c r="G7" s="143">
        <v>0</v>
      </c>
      <c r="H7" s="268">
        <v>0</v>
      </c>
      <c r="I7" s="268">
        <v>0</v>
      </c>
    </row>
    <row r="8" spans="1:9" s="2" customFormat="1" ht="12" customHeight="1" x14ac:dyDescent="0.2">
      <c r="A8" s="105">
        <v>322001</v>
      </c>
      <c r="B8" s="85" t="s">
        <v>365</v>
      </c>
      <c r="C8" s="143">
        <v>0</v>
      </c>
      <c r="D8" s="143">
        <v>47328</v>
      </c>
      <c r="E8" s="143">
        <v>0</v>
      </c>
      <c r="F8" s="143">
        <v>0</v>
      </c>
      <c r="G8" s="143">
        <v>0</v>
      </c>
      <c r="H8" s="268">
        <f t="shared" si="0"/>
        <v>0</v>
      </c>
      <c r="I8" s="268">
        <f t="shared" si="1"/>
        <v>0</v>
      </c>
    </row>
    <row r="9" spans="1:9" customFormat="1" ht="12" customHeight="1" x14ac:dyDescent="0.2">
      <c r="A9" s="80">
        <v>321</v>
      </c>
      <c r="B9" s="76" t="s">
        <v>440</v>
      </c>
      <c r="C9" s="143">
        <v>134017</v>
      </c>
      <c r="D9" s="143">
        <v>0</v>
      </c>
      <c r="E9" s="143">
        <v>88529</v>
      </c>
      <c r="F9" s="143">
        <v>88529</v>
      </c>
      <c r="G9" s="146">
        <v>0</v>
      </c>
      <c r="H9" s="268">
        <f t="shared" si="0"/>
        <v>0</v>
      </c>
      <c r="I9" s="268">
        <f t="shared" si="1"/>
        <v>0</v>
      </c>
    </row>
    <row r="10" spans="1:9" s="2" customFormat="1" ht="12" customHeight="1" x14ac:dyDescent="0.2">
      <c r="A10" s="80">
        <v>322001</v>
      </c>
      <c r="B10" s="76" t="s">
        <v>441</v>
      </c>
      <c r="C10" s="143">
        <v>15767</v>
      </c>
      <c r="D10" s="143">
        <v>0</v>
      </c>
      <c r="E10" s="143">
        <v>10416</v>
      </c>
      <c r="F10" s="143">
        <v>10416</v>
      </c>
      <c r="G10" s="143">
        <v>0</v>
      </c>
      <c r="H10" s="268">
        <v>0</v>
      </c>
      <c r="I10" s="268">
        <v>0</v>
      </c>
    </row>
    <row r="11" spans="1:9" s="2" customFormat="1" ht="16.5" customHeight="1" x14ac:dyDescent="0.2">
      <c r="A11" s="77" t="s">
        <v>0</v>
      </c>
      <c r="B11" s="78"/>
      <c r="C11" s="246">
        <f t="shared" ref="C11:I11" si="2">SUM(C5:C10)</f>
        <v>156784</v>
      </c>
      <c r="D11" s="246">
        <f t="shared" si="2"/>
        <v>449618</v>
      </c>
      <c r="E11" s="246">
        <f t="shared" si="2"/>
        <v>98945</v>
      </c>
      <c r="F11" s="246">
        <f t="shared" si="2"/>
        <v>98945</v>
      </c>
      <c r="G11" s="246">
        <f t="shared" si="2"/>
        <v>0</v>
      </c>
      <c r="H11" s="246">
        <f t="shared" si="2"/>
        <v>0</v>
      </c>
      <c r="I11" s="246">
        <f t="shared" si="2"/>
        <v>0</v>
      </c>
    </row>
    <row r="12" spans="1:9" s="2" customFormat="1" ht="13.5" customHeight="1" x14ac:dyDescent="0.2">
      <c r="A12" s="3"/>
      <c r="B12" s="4"/>
      <c r="C12" s="5"/>
      <c r="D12" s="5"/>
      <c r="E12" s="5"/>
      <c r="F12" s="5"/>
      <c r="G12" s="5"/>
      <c r="H12" s="5"/>
    </row>
    <row r="13" spans="1:9" s="2" customFormat="1" ht="13.5" customHeight="1" x14ac:dyDescent="0.2">
      <c r="A13" s="3"/>
      <c r="B13" s="4"/>
      <c r="C13" s="5"/>
      <c r="D13" s="5"/>
      <c r="E13" s="5"/>
      <c r="F13" s="5"/>
      <c r="G13" s="5"/>
      <c r="H13" s="5"/>
    </row>
    <row r="14" spans="1:9" s="266" customFormat="1" ht="33" customHeight="1" x14ac:dyDescent="0.2">
      <c r="A14" s="363" t="s">
        <v>19</v>
      </c>
      <c r="B14" s="364"/>
      <c r="C14" s="261" t="s">
        <v>435</v>
      </c>
      <c r="D14" s="261" t="s">
        <v>435</v>
      </c>
      <c r="E14" s="262" t="s">
        <v>432</v>
      </c>
      <c r="F14" s="262" t="s">
        <v>434</v>
      </c>
      <c r="G14" s="262" t="s">
        <v>433</v>
      </c>
      <c r="H14" s="262" t="s">
        <v>433</v>
      </c>
      <c r="I14" s="262" t="s">
        <v>433</v>
      </c>
    </row>
    <row r="15" spans="1:9" s="266" customFormat="1" ht="9.75" customHeight="1" x14ac:dyDescent="0.2">
      <c r="A15" s="365"/>
      <c r="B15" s="366"/>
      <c r="C15" s="261">
        <v>2011</v>
      </c>
      <c r="D15" s="261">
        <v>2012</v>
      </c>
      <c r="E15" s="262">
        <v>2013</v>
      </c>
      <c r="F15" s="262">
        <v>2013</v>
      </c>
      <c r="G15" s="262">
        <v>2014</v>
      </c>
      <c r="H15" s="262">
        <v>2015</v>
      </c>
      <c r="I15" s="262">
        <v>2016</v>
      </c>
    </row>
    <row r="16" spans="1:9" s="2" customFormat="1" ht="12" x14ac:dyDescent="0.2">
      <c r="A16" s="77" t="s">
        <v>1</v>
      </c>
      <c r="B16" s="78"/>
      <c r="C16" s="141">
        <f>SUM(C17:C20)</f>
        <v>253151</v>
      </c>
      <c r="D16" s="141">
        <f t="shared" ref="D16:I16" si="3">SUM(D17:D20)</f>
        <v>253077</v>
      </c>
      <c r="E16" s="141">
        <f t="shared" si="3"/>
        <v>233568</v>
      </c>
      <c r="F16" s="141">
        <f t="shared" si="3"/>
        <v>233568</v>
      </c>
      <c r="G16" s="141">
        <f t="shared" si="3"/>
        <v>250273</v>
      </c>
      <c r="H16" s="141">
        <f t="shared" si="3"/>
        <v>252775.73</v>
      </c>
      <c r="I16" s="141">
        <f t="shared" si="3"/>
        <v>252775.73</v>
      </c>
    </row>
    <row r="17" spans="1:9" s="6" customFormat="1" ht="11.25" x14ac:dyDescent="0.2">
      <c r="A17" s="80">
        <v>111003</v>
      </c>
      <c r="B17" s="76" t="s">
        <v>135</v>
      </c>
      <c r="C17" s="142">
        <v>240924</v>
      </c>
      <c r="D17" s="142">
        <v>240044</v>
      </c>
      <c r="E17" s="142">
        <v>224669</v>
      </c>
      <c r="F17" s="142">
        <v>224669</v>
      </c>
      <c r="G17" s="143">
        <v>237540</v>
      </c>
      <c r="H17" s="267">
        <f>G17*1.01</f>
        <v>239915.4</v>
      </c>
      <c r="I17" s="267">
        <f t="shared" ref="I17:I20" si="4">H17</f>
        <v>239915.4</v>
      </c>
    </row>
    <row r="18" spans="1:9" s="2" customFormat="1" ht="11.25" x14ac:dyDescent="0.2">
      <c r="A18" s="80">
        <v>121001</v>
      </c>
      <c r="B18" s="76" t="s">
        <v>102</v>
      </c>
      <c r="C18" s="143">
        <v>4439</v>
      </c>
      <c r="D18" s="143">
        <v>4917</v>
      </c>
      <c r="E18" s="143">
        <v>3306</v>
      </c>
      <c r="F18" s="143">
        <v>3306</v>
      </c>
      <c r="G18" s="143">
        <v>5770</v>
      </c>
      <c r="H18" s="267">
        <f>G18*1.01</f>
        <v>5827.7</v>
      </c>
      <c r="I18" s="267">
        <f t="shared" si="4"/>
        <v>5827.7</v>
      </c>
    </row>
    <row r="19" spans="1:9" s="2" customFormat="1" ht="11.25" x14ac:dyDescent="0.2">
      <c r="A19" s="80">
        <v>121002</v>
      </c>
      <c r="B19" s="76" t="s">
        <v>103</v>
      </c>
      <c r="C19" s="143">
        <v>7788</v>
      </c>
      <c r="D19" s="143">
        <v>8116</v>
      </c>
      <c r="E19" s="143">
        <v>5493</v>
      </c>
      <c r="F19" s="143">
        <v>5493</v>
      </c>
      <c r="G19" s="143">
        <v>6847</v>
      </c>
      <c r="H19" s="267">
        <f>G19*1.01</f>
        <v>6915.47</v>
      </c>
      <c r="I19" s="267">
        <f t="shared" si="4"/>
        <v>6915.47</v>
      </c>
    </row>
    <row r="20" spans="1:9" s="2" customFormat="1" ht="11.25" x14ac:dyDescent="0.2">
      <c r="A20" s="80">
        <v>121003</v>
      </c>
      <c r="B20" s="76" t="s">
        <v>34</v>
      </c>
      <c r="C20" s="143">
        <v>0</v>
      </c>
      <c r="D20" s="143">
        <v>0</v>
      </c>
      <c r="E20" s="143">
        <v>100</v>
      </c>
      <c r="F20" s="143">
        <v>100</v>
      </c>
      <c r="G20" s="143">
        <v>116</v>
      </c>
      <c r="H20" s="267">
        <f>G20*1.01</f>
        <v>117.16</v>
      </c>
      <c r="I20" s="267">
        <f t="shared" si="4"/>
        <v>117.16</v>
      </c>
    </row>
    <row r="21" spans="1:9" s="2" customFormat="1" ht="12" x14ac:dyDescent="0.2">
      <c r="A21" s="77" t="s">
        <v>2</v>
      </c>
      <c r="B21" s="81"/>
      <c r="C21" s="144">
        <f t="shared" ref="C21:I21" si="5">SUM(C22:C26)</f>
        <v>6451</v>
      </c>
      <c r="D21" s="144">
        <f t="shared" si="5"/>
        <v>8458</v>
      </c>
      <c r="E21" s="144">
        <f t="shared" si="5"/>
        <v>11407</v>
      </c>
      <c r="F21" s="144">
        <f t="shared" si="5"/>
        <v>11407</v>
      </c>
      <c r="G21" s="144">
        <f t="shared" si="5"/>
        <v>14819</v>
      </c>
      <c r="H21" s="144">
        <f t="shared" si="5"/>
        <v>14967.19</v>
      </c>
      <c r="I21" s="144">
        <f t="shared" si="5"/>
        <v>14967.19</v>
      </c>
    </row>
    <row r="22" spans="1:9" s="6" customFormat="1" ht="11.25" x14ac:dyDescent="0.2">
      <c r="A22" s="82" t="s">
        <v>3</v>
      </c>
      <c r="B22" s="76" t="s">
        <v>134</v>
      </c>
      <c r="C22" s="143">
        <v>404</v>
      </c>
      <c r="D22" s="143">
        <v>585</v>
      </c>
      <c r="E22" s="143">
        <v>510</v>
      </c>
      <c r="F22" s="143">
        <v>510</v>
      </c>
      <c r="G22" s="143">
        <v>645</v>
      </c>
      <c r="H22" s="267">
        <f>G22*1.01</f>
        <v>651.45000000000005</v>
      </c>
      <c r="I22" s="267">
        <f t="shared" ref="I22:I26" si="6">H22</f>
        <v>651.45000000000005</v>
      </c>
    </row>
    <row r="23" spans="1:9" s="6" customFormat="1" ht="11.25" x14ac:dyDescent="0.2">
      <c r="A23" s="80">
        <v>133003</v>
      </c>
      <c r="B23" s="76" t="s">
        <v>163</v>
      </c>
      <c r="C23" s="143">
        <v>1600</v>
      </c>
      <c r="D23" s="143">
        <v>1601</v>
      </c>
      <c r="E23" s="143">
        <v>1621</v>
      </c>
      <c r="F23" s="143">
        <v>1621</v>
      </c>
      <c r="G23" s="143">
        <v>1605</v>
      </c>
      <c r="H23" s="267">
        <f>G23*1.01</f>
        <v>1621.05</v>
      </c>
      <c r="I23" s="267">
        <f t="shared" si="6"/>
        <v>1621.05</v>
      </c>
    </row>
    <row r="24" spans="1:9" s="6" customFormat="1" ht="11.25" x14ac:dyDescent="0.2">
      <c r="A24" s="80">
        <v>133006</v>
      </c>
      <c r="B24" s="76" t="s">
        <v>442</v>
      </c>
      <c r="C24" s="143"/>
      <c r="D24" s="143"/>
      <c r="E24" s="143">
        <v>15</v>
      </c>
      <c r="F24" s="143">
        <v>15</v>
      </c>
      <c r="G24" s="143">
        <v>15</v>
      </c>
      <c r="H24" s="267">
        <f>G24*1.01</f>
        <v>15.15</v>
      </c>
      <c r="I24" s="267">
        <f t="shared" si="6"/>
        <v>15.15</v>
      </c>
    </row>
    <row r="25" spans="1:9" s="6" customFormat="1" ht="11.25" x14ac:dyDescent="0.2">
      <c r="A25" s="80">
        <v>133012</v>
      </c>
      <c r="B25" s="76" t="s">
        <v>443</v>
      </c>
      <c r="C25" s="143"/>
      <c r="D25" s="143"/>
      <c r="E25" s="143">
        <v>453</v>
      </c>
      <c r="F25" s="143">
        <v>453</v>
      </c>
      <c r="G25" s="143">
        <v>0</v>
      </c>
      <c r="H25" s="267">
        <f>G25*1.01</f>
        <v>0</v>
      </c>
      <c r="I25" s="267">
        <f t="shared" si="6"/>
        <v>0</v>
      </c>
    </row>
    <row r="26" spans="1:9" s="2" customFormat="1" ht="11.25" x14ac:dyDescent="0.2">
      <c r="A26" s="80">
        <v>133013</v>
      </c>
      <c r="B26" s="76" t="s">
        <v>150</v>
      </c>
      <c r="C26" s="143">
        <v>4447</v>
      </c>
      <c r="D26" s="143">
        <v>6272</v>
      </c>
      <c r="E26" s="143">
        <v>8808</v>
      </c>
      <c r="F26" s="143">
        <v>8808</v>
      </c>
      <c r="G26" s="143">
        <v>12554</v>
      </c>
      <c r="H26" s="267">
        <f>G26*1.01</f>
        <v>12679.54</v>
      </c>
      <c r="I26" s="267">
        <f t="shared" si="6"/>
        <v>12679.54</v>
      </c>
    </row>
    <row r="27" spans="1:9" s="2" customFormat="1" ht="12" x14ac:dyDescent="0.2">
      <c r="A27" s="77" t="s">
        <v>30</v>
      </c>
      <c r="B27" s="81"/>
      <c r="C27" s="144">
        <f t="shared" ref="C27:I27" si="7">SUM(C28:C39)</f>
        <v>126723</v>
      </c>
      <c r="D27" s="144">
        <f t="shared" si="7"/>
        <v>131056</v>
      </c>
      <c r="E27" s="144">
        <f t="shared" si="7"/>
        <v>138499</v>
      </c>
      <c r="F27" s="144">
        <f t="shared" si="7"/>
        <v>138499</v>
      </c>
      <c r="G27" s="144">
        <f t="shared" si="7"/>
        <v>133566</v>
      </c>
      <c r="H27" s="144">
        <f t="shared" si="7"/>
        <v>134901.66</v>
      </c>
      <c r="I27" s="144">
        <f t="shared" si="7"/>
        <v>134901.66</v>
      </c>
    </row>
    <row r="28" spans="1:9" s="2" customFormat="1" ht="11.25" x14ac:dyDescent="0.2">
      <c r="A28" s="80">
        <v>212003</v>
      </c>
      <c r="B28" s="76" t="s">
        <v>164</v>
      </c>
      <c r="C28" s="143">
        <v>121425</v>
      </c>
      <c r="D28" s="143">
        <v>122976</v>
      </c>
      <c r="E28" s="143">
        <v>132817</v>
      </c>
      <c r="F28" s="143">
        <v>132817</v>
      </c>
      <c r="G28" s="143">
        <v>111761</v>
      </c>
      <c r="H28" s="267">
        <f t="shared" ref="H28:H39" si="8">G28*1.01</f>
        <v>112878.61</v>
      </c>
      <c r="I28" s="267">
        <f t="shared" ref="I28:I39" si="9">H28</f>
        <v>112878.61</v>
      </c>
    </row>
    <row r="29" spans="1:9" s="2" customFormat="1" ht="11.25" x14ac:dyDescent="0.2">
      <c r="A29" s="80">
        <v>212003</v>
      </c>
      <c r="B29" s="76" t="s">
        <v>451</v>
      </c>
      <c r="C29" s="143">
        <v>0</v>
      </c>
      <c r="D29" s="143">
        <v>0</v>
      </c>
      <c r="E29" s="143">
        <v>0</v>
      </c>
      <c r="F29" s="143">
        <v>0</v>
      </c>
      <c r="G29" s="143">
        <v>7157</v>
      </c>
      <c r="H29" s="267">
        <f t="shared" si="8"/>
        <v>7228.57</v>
      </c>
      <c r="I29" s="267">
        <f t="shared" si="9"/>
        <v>7228.57</v>
      </c>
    </row>
    <row r="30" spans="1:9" s="2" customFormat="1" ht="11.25" x14ac:dyDescent="0.2">
      <c r="A30" s="80">
        <v>212003</v>
      </c>
      <c r="B30" s="76" t="s">
        <v>452</v>
      </c>
      <c r="C30" s="143">
        <v>0</v>
      </c>
      <c r="D30" s="143">
        <v>0</v>
      </c>
      <c r="E30" s="143">
        <v>0</v>
      </c>
      <c r="F30" s="143">
        <v>0</v>
      </c>
      <c r="G30" s="143">
        <v>2755</v>
      </c>
      <c r="H30" s="267">
        <f t="shared" si="8"/>
        <v>2782.55</v>
      </c>
      <c r="I30" s="267">
        <f t="shared" si="9"/>
        <v>2782.55</v>
      </c>
    </row>
    <row r="31" spans="1:9" s="2" customFormat="1" ht="11.25" x14ac:dyDescent="0.2">
      <c r="A31" s="80">
        <v>212003</v>
      </c>
      <c r="B31" s="76" t="s">
        <v>453</v>
      </c>
      <c r="C31" s="143">
        <v>0</v>
      </c>
      <c r="D31" s="143">
        <v>0</v>
      </c>
      <c r="E31" s="143">
        <v>0</v>
      </c>
      <c r="F31" s="143">
        <v>0</v>
      </c>
      <c r="G31" s="143">
        <v>7984</v>
      </c>
      <c r="H31" s="267">
        <f t="shared" si="8"/>
        <v>8063.84</v>
      </c>
      <c r="I31" s="267">
        <f t="shared" si="9"/>
        <v>8063.84</v>
      </c>
    </row>
    <row r="32" spans="1:9" s="2" customFormat="1" ht="11.25" x14ac:dyDescent="0.2">
      <c r="A32" s="80">
        <v>212003</v>
      </c>
      <c r="B32" s="76" t="s">
        <v>165</v>
      </c>
      <c r="C32" s="143">
        <v>1984</v>
      </c>
      <c r="D32" s="143">
        <v>1984</v>
      </c>
      <c r="E32" s="143">
        <v>1900</v>
      </c>
      <c r="F32" s="143">
        <v>1900</v>
      </c>
      <c r="G32" s="143">
        <v>1900</v>
      </c>
      <c r="H32" s="267">
        <f t="shared" si="8"/>
        <v>1919</v>
      </c>
      <c r="I32" s="267">
        <f t="shared" si="9"/>
        <v>1919</v>
      </c>
    </row>
    <row r="33" spans="1:9" s="2" customFormat="1" ht="11.25" x14ac:dyDescent="0.2">
      <c r="A33" s="80">
        <v>212003</v>
      </c>
      <c r="B33" s="76" t="s">
        <v>166</v>
      </c>
      <c r="C33" s="143">
        <v>221</v>
      </c>
      <c r="D33" s="143">
        <v>221</v>
      </c>
      <c r="E33" s="143">
        <v>221</v>
      </c>
      <c r="F33" s="143">
        <v>221</v>
      </c>
      <c r="G33" s="143">
        <v>221</v>
      </c>
      <c r="H33" s="267">
        <f t="shared" si="8"/>
        <v>223.21</v>
      </c>
      <c r="I33" s="267">
        <f t="shared" si="9"/>
        <v>223.21</v>
      </c>
    </row>
    <row r="34" spans="1:9" s="2" customFormat="1" ht="11.25" x14ac:dyDescent="0.2">
      <c r="A34" s="80">
        <v>212003</v>
      </c>
      <c r="B34" s="76" t="s">
        <v>167</v>
      </c>
      <c r="C34" s="143">
        <v>85</v>
      </c>
      <c r="D34" s="143">
        <v>425</v>
      </c>
      <c r="E34" s="143">
        <v>485</v>
      </c>
      <c r="F34" s="143">
        <v>485</v>
      </c>
      <c r="G34" s="143">
        <v>485</v>
      </c>
      <c r="H34" s="267">
        <f t="shared" si="8"/>
        <v>489.85</v>
      </c>
      <c r="I34" s="267">
        <f t="shared" si="9"/>
        <v>489.85</v>
      </c>
    </row>
    <row r="35" spans="1:9" s="2" customFormat="1" ht="11.25" x14ac:dyDescent="0.2">
      <c r="A35" s="80">
        <v>212003</v>
      </c>
      <c r="B35" s="76" t="s">
        <v>168</v>
      </c>
      <c r="C35" s="143">
        <v>80</v>
      </c>
      <c r="D35" s="143">
        <v>30</v>
      </c>
      <c r="E35" s="143">
        <v>60</v>
      </c>
      <c r="F35" s="143">
        <v>60</v>
      </c>
      <c r="G35" s="143">
        <v>60</v>
      </c>
      <c r="H35" s="267">
        <f t="shared" si="8"/>
        <v>60.6</v>
      </c>
      <c r="I35" s="267">
        <f t="shared" si="9"/>
        <v>60.6</v>
      </c>
    </row>
    <row r="36" spans="1:9" s="2" customFormat="1" ht="11.25" x14ac:dyDescent="0.2">
      <c r="A36" s="80">
        <v>212002</v>
      </c>
      <c r="B36" s="76" t="s">
        <v>358</v>
      </c>
      <c r="C36" s="143">
        <v>2529</v>
      </c>
      <c r="D36" s="143">
        <v>0</v>
      </c>
      <c r="E36" s="143">
        <v>1020</v>
      </c>
      <c r="F36" s="143">
        <v>1020</v>
      </c>
      <c r="G36" s="143">
        <v>1243</v>
      </c>
      <c r="H36" s="267">
        <f t="shared" si="8"/>
        <v>1255.43</v>
      </c>
      <c r="I36" s="267">
        <f t="shared" si="9"/>
        <v>1255.43</v>
      </c>
    </row>
    <row r="37" spans="1:9" s="2" customFormat="1" ht="11.25" x14ac:dyDescent="0.2">
      <c r="A37" s="80">
        <v>212002</v>
      </c>
      <c r="B37" s="76" t="s">
        <v>359</v>
      </c>
      <c r="C37" s="143">
        <v>0</v>
      </c>
      <c r="D37" s="143">
        <v>2129</v>
      </c>
      <c r="E37" s="143">
        <v>1597</v>
      </c>
      <c r="F37" s="143">
        <v>1597</v>
      </c>
      <c r="G37" s="143">
        <v>0</v>
      </c>
      <c r="H37" s="267">
        <f t="shared" si="8"/>
        <v>0</v>
      </c>
      <c r="I37" s="267">
        <f t="shared" si="9"/>
        <v>0</v>
      </c>
    </row>
    <row r="38" spans="1:9" s="2" customFormat="1" ht="11.25" x14ac:dyDescent="0.2">
      <c r="A38" s="80">
        <v>212003</v>
      </c>
      <c r="B38" s="76" t="s">
        <v>444</v>
      </c>
      <c r="C38" s="143">
        <v>399</v>
      </c>
      <c r="D38" s="143"/>
      <c r="E38" s="143">
        <v>399</v>
      </c>
      <c r="F38" s="143">
        <v>399</v>
      </c>
      <c r="G38" s="143">
        <v>0</v>
      </c>
      <c r="H38" s="267">
        <f t="shared" si="8"/>
        <v>0</v>
      </c>
      <c r="I38" s="267">
        <f t="shared" si="9"/>
        <v>0</v>
      </c>
    </row>
    <row r="39" spans="1:9" s="2" customFormat="1" ht="11.25" x14ac:dyDescent="0.2">
      <c r="A39" s="80">
        <v>212003</v>
      </c>
      <c r="B39" s="76" t="s">
        <v>360</v>
      </c>
      <c r="C39" s="143"/>
      <c r="D39" s="143">
        <v>3291</v>
      </c>
      <c r="E39" s="143">
        <v>0</v>
      </c>
      <c r="F39" s="143">
        <v>0</v>
      </c>
      <c r="G39" s="143">
        <v>0</v>
      </c>
      <c r="H39" s="267">
        <f t="shared" si="8"/>
        <v>0</v>
      </c>
      <c r="I39" s="267">
        <f t="shared" si="9"/>
        <v>0</v>
      </c>
    </row>
    <row r="40" spans="1:9" s="2" customFormat="1" ht="12" x14ac:dyDescent="0.2">
      <c r="A40" s="77" t="s">
        <v>31</v>
      </c>
      <c r="B40" s="81"/>
      <c r="C40" s="144">
        <f t="shared" ref="C40:I40" si="10">SUM(C41:C53)</f>
        <v>8071</v>
      </c>
      <c r="D40" s="144">
        <f t="shared" si="10"/>
        <v>14014</v>
      </c>
      <c r="E40" s="144">
        <f t="shared" si="10"/>
        <v>14507</v>
      </c>
      <c r="F40" s="144">
        <f t="shared" si="10"/>
        <v>14507</v>
      </c>
      <c r="G40" s="144">
        <f t="shared" si="10"/>
        <v>13309.24</v>
      </c>
      <c r="H40" s="144">
        <f t="shared" si="10"/>
        <v>13440.332399999999</v>
      </c>
      <c r="I40" s="144">
        <f t="shared" si="10"/>
        <v>13440.332399999999</v>
      </c>
    </row>
    <row r="41" spans="1:9" s="2" customFormat="1" ht="11.25" x14ac:dyDescent="0.2">
      <c r="A41" s="82" t="s">
        <v>4</v>
      </c>
      <c r="B41" s="2" t="s">
        <v>169</v>
      </c>
      <c r="C41" s="354">
        <v>685</v>
      </c>
      <c r="D41" s="354">
        <v>1432</v>
      </c>
      <c r="E41" s="143">
        <v>210</v>
      </c>
      <c r="F41" s="143">
        <v>210</v>
      </c>
      <c r="G41" s="143">
        <v>210</v>
      </c>
      <c r="H41" s="267">
        <f t="shared" ref="H41:H53" si="11">G41*1.01</f>
        <v>212.1</v>
      </c>
      <c r="I41" s="267">
        <f t="shared" ref="I41:I53" si="12">H41</f>
        <v>212.1</v>
      </c>
    </row>
    <row r="42" spans="1:9" s="2" customFormat="1" ht="11.25" x14ac:dyDescent="0.2">
      <c r="A42" s="80">
        <v>221004</v>
      </c>
      <c r="B42" s="76" t="s">
        <v>170</v>
      </c>
      <c r="C42" s="355"/>
      <c r="D42" s="355"/>
      <c r="E42" s="143">
        <v>1400</v>
      </c>
      <c r="F42" s="143">
        <v>1400</v>
      </c>
      <c r="G42" s="143">
        <v>200</v>
      </c>
      <c r="H42" s="267">
        <f t="shared" si="11"/>
        <v>202</v>
      </c>
      <c r="I42" s="267">
        <f t="shared" si="12"/>
        <v>202</v>
      </c>
    </row>
    <row r="43" spans="1:9" s="2" customFormat="1" ht="11.25" x14ac:dyDescent="0.2">
      <c r="A43" s="30">
        <v>221004</v>
      </c>
      <c r="B43" s="76" t="s">
        <v>171</v>
      </c>
      <c r="C43" s="355"/>
      <c r="D43" s="355"/>
      <c r="E43" s="143">
        <v>120</v>
      </c>
      <c r="F43" s="143">
        <v>120</v>
      </c>
      <c r="G43" s="143">
        <v>120</v>
      </c>
      <c r="H43" s="267">
        <f t="shared" si="11"/>
        <v>121.2</v>
      </c>
      <c r="I43" s="267">
        <f t="shared" si="12"/>
        <v>121.2</v>
      </c>
    </row>
    <row r="44" spans="1:9" s="2" customFormat="1" ht="11.25" x14ac:dyDescent="0.2">
      <c r="A44" s="80">
        <v>221004</v>
      </c>
      <c r="B44" s="76" t="s">
        <v>172</v>
      </c>
      <c r="C44" s="356"/>
      <c r="D44" s="356"/>
      <c r="E44" s="143">
        <v>120</v>
      </c>
      <c r="F44" s="143">
        <v>120</v>
      </c>
      <c r="G44" s="143">
        <v>120</v>
      </c>
      <c r="H44" s="267">
        <f t="shared" si="11"/>
        <v>121.2</v>
      </c>
      <c r="I44" s="267">
        <f t="shared" si="12"/>
        <v>121.2</v>
      </c>
    </row>
    <row r="45" spans="1:9" s="2" customFormat="1" ht="11.25" x14ac:dyDescent="0.2">
      <c r="A45" s="80">
        <v>223001</v>
      </c>
      <c r="B45" s="76" t="s">
        <v>173</v>
      </c>
      <c r="C45" s="143">
        <v>355</v>
      </c>
      <c r="D45" s="143">
        <v>478</v>
      </c>
      <c r="E45" s="143">
        <v>500</v>
      </c>
      <c r="F45" s="143">
        <v>500</v>
      </c>
      <c r="G45" s="143">
        <v>350</v>
      </c>
      <c r="H45" s="267">
        <f t="shared" si="11"/>
        <v>353.5</v>
      </c>
      <c r="I45" s="267">
        <f t="shared" si="12"/>
        <v>353.5</v>
      </c>
    </row>
    <row r="46" spans="1:9" s="2" customFormat="1" ht="11.25" x14ac:dyDescent="0.2">
      <c r="A46" s="80">
        <v>223001</v>
      </c>
      <c r="B46" s="76" t="s">
        <v>174</v>
      </c>
      <c r="C46" s="143">
        <v>59</v>
      </c>
      <c r="D46" s="143">
        <v>59</v>
      </c>
      <c r="E46" s="143">
        <v>60</v>
      </c>
      <c r="F46" s="143">
        <v>60</v>
      </c>
      <c r="G46" s="143">
        <v>0</v>
      </c>
      <c r="H46" s="267">
        <f t="shared" si="11"/>
        <v>0</v>
      </c>
      <c r="I46" s="267">
        <f t="shared" si="12"/>
        <v>0</v>
      </c>
    </row>
    <row r="47" spans="1:9" s="2" customFormat="1" ht="11.25" x14ac:dyDescent="0.2">
      <c r="A47" s="80">
        <v>222003</v>
      </c>
      <c r="B47" s="76" t="s">
        <v>353</v>
      </c>
      <c r="C47" s="143">
        <v>445</v>
      </c>
      <c r="D47" s="143">
        <v>567</v>
      </c>
      <c r="E47" s="143">
        <v>24</v>
      </c>
      <c r="F47" s="143">
        <v>24</v>
      </c>
      <c r="G47" s="143">
        <v>0</v>
      </c>
      <c r="H47" s="267">
        <f t="shared" si="11"/>
        <v>0</v>
      </c>
      <c r="I47" s="267">
        <f t="shared" si="12"/>
        <v>0</v>
      </c>
    </row>
    <row r="48" spans="1:9" s="2" customFormat="1" ht="11.25" x14ac:dyDescent="0.2">
      <c r="A48" s="80">
        <v>223001</v>
      </c>
      <c r="B48" s="76" t="s">
        <v>175</v>
      </c>
      <c r="C48" s="143">
        <v>0</v>
      </c>
      <c r="D48" s="143">
        <v>2</v>
      </c>
      <c r="E48" s="143">
        <v>6</v>
      </c>
      <c r="F48" s="143">
        <v>6</v>
      </c>
      <c r="G48" s="143">
        <f>E48*1.04</f>
        <v>6.24</v>
      </c>
      <c r="H48" s="267">
        <f t="shared" si="11"/>
        <v>6.3024000000000004</v>
      </c>
      <c r="I48" s="267">
        <f t="shared" si="12"/>
        <v>6.3024000000000004</v>
      </c>
    </row>
    <row r="49" spans="1:11" s="2" customFormat="1" ht="11.25" x14ac:dyDescent="0.2">
      <c r="A49" s="80">
        <v>223001</v>
      </c>
      <c r="B49" s="76" t="s">
        <v>176</v>
      </c>
      <c r="C49" s="143">
        <v>0</v>
      </c>
      <c r="D49" s="143">
        <v>1593</v>
      </c>
      <c r="E49" s="143">
        <v>1460</v>
      </c>
      <c r="F49" s="143">
        <v>1460</v>
      </c>
      <c r="G49" s="143">
        <v>1460</v>
      </c>
      <c r="H49" s="267">
        <f t="shared" si="11"/>
        <v>1474.6</v>
      </c>
      <c r="I49" s="267">
        <f t="shared" si="12"/>
        <v>1474.6</v>
      </c>
    </row>
    <row r="50" spans="1:11" s="2" customFormat="1" ht="11.25" x14ac:dyDescent="0.2">
      <c r="A50" s="80">
        <v>229001</v>
      </c>
      <c r="B50" s="76" t="s">
        <v>177</v>
      </c>
      <c r="C50" s="143">
        <v>6261</v>
      </c>
      <c r="D50" s="143">
        <v>8612</v>
      </c>
      <c r="E50" s="143">
        <v>6674</v>
      </c>
      <c r="F50" s="143">
        <v>6674</v>
      </c>
      <c r="G50" s="143">
        <v>10643</v>
      </c>
      <c r="H50" s="267">
        <f t="shared" si="11"/>
        <v>10749.43</v>
      </c>
      <c r="I50" s="267">
        <f t="shared" si="12"/>
        <v>10749.43</v>
      </c>
    </row>
    <row r="51" spans="1:11" s="2" customFormat="1" ht="11.25" x14ac:dyDescent="0.2">
      <c r="A51" s="80">
        <v>223001</v>
      </c>
      <c r="B51" s="76" t="s">
        <v>445</v>
      </c>
      <c r="C51" s="143"/>
      <c r="D51" s="143"/>
      <c r="E51" s="143">
        <v>193</v>
      </c>
      <c r="F51" s="143">
        <v>193</v>
      </c>
      <c r="G51" s="143">
        <v>200</v>
      </c>
      <c r="H51" s="267">
        <v>200</v>
      </c>
      <c r="I51" s="267">
        <v>200</v>
      </c>
    </row>
    <row r="52" spans="1:11" s="2" customFormat="1" ht="11.25" x14ac:dyDescent="0.2">
      <c r="A52" s="80">
        <v>222003</v>
      </c>
      <c r="B52" s="76" t="s">
        <v>446</v>
      </c>
      <c r="C52" s="143">
        <v>266</v>
      </c>
      <c r="D52" s="143">
        <v>855</v>
      </c>
      <c r="E52" s="143">
        <v>3740</v>
      </c>
      <c r="F52" s="143">
        <v>3740</v>
      </c>
      <c r="G52" s="143">
        <v>0</v>
      </c>
      <c r="H52" s="267">
        <f t="shared" si="11"/>
        <v>0</v>
      </c>
      <c r="I52" s="267">
        <f t="shared" si="12"/>
        <v>0</v>
      </c>
    </row>
    <row r="53" spans="1:11" s="2" customFormat="1" ht="11.25" x14ac:dyDescent="0.2">
      <c r="A53" s="80">
        <v>229002</v>
      </c>
      <c r="B53" s="76" t="s">
        <v>357</v>
      </c>
      <c r="C53" s="143">
        <v>0</v>
      </c>
      <c r="D53" s="143">
        <v>416</v>
      </c>
      <c r="E53" s="143">
        <v>0</v>
      </c>
      <c r="F53" s="143">
        <v>0</v>
      </c>
      <c r="G53" s="143">
        <f>E53*1.04</f>
        <v>0</v>
      </c>
      <c r="H53" s="267">
        <f t="shared" si="11"/>
        <v>0</v>
      </c>
      <c r="I53" s="267">
        <f t="shared" si="12"/>
        <v>0</v>
      </c>
    </row>
    <row r="54" spans="1:11" s="2" customFormat="1" ht="12" x14ac:dyDescent="0.2">
      <c r="A54" s="77" t="s">
        <v>32</v>
      </c>
      <c r="B54" s="78"/>
      <c r="C54" s="144">
        <f t="shared" ref="C54:I54" si="13">C55</f>
        <v>461</v>
      </c>
      <c r="D54" s="144">
        <f t="shared" si="13"/>
        <v>134</v>
      </c>
      <c r="E54" s="144">
        <f t="shared" si="13"/>
        <v>133</v>
      </c>
      <c r="F54" s="144">
        <f t="shared" si="13"/>
        <v>133</v>
      </c>
      <c r="G54" s="144">
        <f t="shared" si="13"/>
        <v>133</v>
      </c>
      <c r="H54" s="144">
        <f t="shared" si="13"/>
        <v>134.33000000000001</v>
      </c>
      <c r="I54" s="144">
        <f t="shared" si="13"/>
        <v>134.33000000000001</v>
      </c>
    </row>
    <row r="55" spans="1:11" s="7" customFormat="1" ht="11.25" x14ac:dyDescent="0.2">
      <c r="A55" s="82">
        <v>242</v>
      </c>
      <c r="B55" s="76" t="s">
        <v>132</v>
      </c>
      <c r="C55" s="143">
        <v>461</v>
      </c>
      <c r="D55" s="143">
        <v>134</v>
      </c>
      <c r="E55" s="143">
        <v>133</v>
      </c>
      <c r="F55" s="143">
        <v>133</v>
      </c>
      <c r="G55" s="143">
        <v>133</v>
      </c>
      <c r="H55" s="267">
        <f>G55*1.01</f>
        <v>134.33000000000001</v>
      </c>
      <c r="I55" s="267">
        <f t="shared" ref="I55" si="14">H55</f>
        <v>134.33000000000001</v>
      </c>
    </row>
    <row r="56" spans="1:11" s="2" customFormat="1" ht="11.25" customHeight="1" x14ac:dyDescent="0.2">
      <c r="A56" s="77" t="s">
        <v>33</v>
      </c>
      <c r="B56" s="81"/>
      <c r="C56" s="144">
        <f t="shared" ref="C56:I56" si="15">SUM(C57:C63)</f>
        <v>42062</v>
      </c>
      <c r="D56" s="144">
        <f t="shared" si="15"/>
        <v>10602</v>
      </c>
      <c r="E56" s="144">
        <f t="shared" si="15"/>
        <v>19263</v>
      </c>
      <c r="F56" s="144">
        <f t="shared" si="15"/>
        <v>21160</v>
      </c>
      <c r="G56" s="144">
        <f t="shared" si="15"/>
        <v>28319</v>
      </c>
      <c r="H56" s="144">
        <f t="shared" si="15"/>
        <v>28374.42</v>
      </c>
      <c r="I56" s="144">
        <f t="shared" si="15"/>
        <v>28374.42</v>
      </c>
    </row>
    <row r="57" spans="1:11" s="6" customFormat="1" ht="11.25" x14ac:dyDescent="0.2">
      <c r="A57" s="80">
        <v>292019</v>
      </c>
      <c r="B57" s="76" t="s">
        <v>178</v>
      </c>
      <c r="C57" s="143">
        <v>5979</v>
      </c>
      <c r="D57" s="143">
        <v>867</v>
      </c>
      <c r="E57" s="143">
        <v>7434</v>
      </c>
      <c r="F57" s="143">
        <v>7434</v>
      </c>
      <c r="G57" s="143">
        <v>5542</v>
      </c>
      <c r="H57" s="267">
        <f>G57*1.01</f>
        <v>5597.42</v>
      </c>
      <c r="I57" s="267">
        <f t="shared" ref="I57:I63" si="16">H57</f>
        <v>5597.42</v>
      </c>
    </row>
    <row r="58" spans="1:11" s="6" customFormat="1" ht="11.25" x14ac:dyDescent="0.2">
      <c r="A58" s="80">
        <v>223001</v>
      </c>
      <c r="B58" s="76" t="s">
        <v>457</v>
      </c>
      <c r="C58" s="143">
        <v>36083</v>
      </c>
      <c r="D58" s="143"/>
      <c r="E58" s="143"/>
      <c r="F58" s="143"/>
      <c r="G58" s="143"/>
      <c r="H58" s="267"/>
      <c r="I58" s="267"/>
    </row>
    <row r="59" spans="1:11" s="6" customFormat="1" ht="11.25" x14ac:dyDescent="0.2">
      <c r="A59" s="80">
        <v>292017</v>
      </c>
      <c r="B59" s="76" t="s">
        <v>447</v>
      </c>
      <c r="C59" s="143"/>
      <c r="D59" s="143"/>
      <c r="E59" s="143">
        <v>8031</v>
      </c>
      <c r="F59" s="143">
        <v>8031</v>
      </c>
      <c r="G59" s="143">
        <v>0</v>
      </c>
      <c r="H59" s="267">
        <v>0</v>
      </c>
      <c r="I59" s="267">
        <v>0</v>
      </c>
    </row>
    <row r="60" spans="1:11" s="2" customFormat="1" ht="11.25" x14ac:dyDescent="0.2">
      <c r="A60" s="80">
        <v>221004</v>
      </c>
      <c r="B60" s="76" t="s">
        <v>361</v>
      </c>
      <c r="C60" s="145">
        <v>0</v>
      </c>
      <c r="D60" s="145">
        <v>9676</v>
      </c>
      <c r="E60" s="145">
        <v>0</v>
      </c>
      <c r="F60" s="145">
        <v>0</v>
      </c>
      <c r="G60" s="145">
        <v>0</v>
      </c>
      <c r="H60" s="267">
        <f>G60*1.01</f>
        <v>0</v>
      </c>
      <c r="I60" s="267">
        <f t="shared" si="16"/>
        <v>0</v>
      </c>
      <c r="K60" s="183"/>
    </row>
    <row r="61" spans="1:11" s="2" customFormat="1" ht="11.25" x14ac:dyDescent="0.2">
      <c r="A61" s="80">
        <v>292019</v>
      </c>
      <c r="B61" s="76" t="s">
        <v>448</v>
      </c>
      <c r="C61" s="145"/>
      <c r="D61" s="145"/>
      <c r="E61" s="145">
        <v>2598</v>
      </c>
      <c r="F61" s="145">
        <v>3895</v>
      </c>
      <c r="G61" s="145">
        <v>15578</v>
      </c>
      <c r="H61" s="145">
        <v>15578</v>
      </c>
      <c r="I61" s="145">
        <v>15578</v>
      </c>
      <c r="K61" s="183"/>
    </row>
    <row r="62" spans="1:11" s="2" customFormat="1" ht="11.25" x14ac:dyDescent="0.2">
      <c r="A62" s="80">
        <v>292019</v>
      </c>
      <c r="B62" s="76" t="s">
        <v>449</v>
      </c>
      <c r="C62" s="145"/>
      <c r="D62" s="145"/>
      <c r="E62" s="145">
        <v>1200</v>
      </c>
      <c r="F62" s="145">
        <v>1800</v>
      </c>
      <c r="G62" s="145">
        <v>7199</v>
      </c>
      <c r="H62" s="313">
        <v>7199</v>
      </c>
      <c r="I62" s="313">
        <v>7199</v>
      </c>
      <c r="K62" s="183"/>
    </row>
    <row r="63" spans="1:11" s="2" customFormat="1" ht="11.25" x14ac:dyDescent="0.2">
      <c r="A63" s="80">
        <v>292027</v>
      </c>
      <c r="B63" s="76" t="s">
        <v>364</v>
      </c>
      <c r="C63" s="145">
        <v>0</v>
      </c>
      <c r="D63" s="145">
        <v>59</v>
      </c>
      <c r="E63" s="145">
        <v>0</v>
      </c>
      <c r="F63" s="145">
        <v>0</v>
      </c>
      <c r="G63" s="145">
        <v>0</v>
      </c>
      <c r="H63" s="313">
        <f>G63*1.01</f>
        <v>0</v>
      </c>
      <c r="I63" s="313">
        <f t="shared" si="16"/>
        <v>0</v>
      </c>
    </row>
    <row r="64" spans="1:11" s="2" customFormat="1" ht="12" x14ac:dyDescent="0.2">
      <c r="A64" s="77" t="s">
        <v>5</v>
      </c>
      <c r="B64" s="78"/>
      <c r="C64" s="144">
        <f t="shared" ref="C64:I64" si="17">SUM(C65:C84)</f>
        <v>289665</v>
      </c>
      <c r="D64" s="144">
        <f t="shared" si="17"/>
        <v>318851</v>
      </c>
      <c r="E64" s="144">
        <f t="shared" si="17"/>
        <v>405061</v>
      </c>
      <c r="F64" s="144">
        <f t="shared" si="17"/>
        <v>412926</v>
      </c>
      <c r="G64" s="144">
        <f t="shared" si="17"/>
        <v>321284.76</v>
      </c>
      <c r="H64" s="144">
        <f t="shared" si="17"/>
        <v>324497.60760000005</v>
      </c>
      <c r="I64" s="144">
        <f t="shared" si="17"/>
        <v>324497.60760000005</v>
      </c>
    </row>
    <row r="65" spans="1:14" s="2" customFormat="1" ht="11.25" x14ac:dyDescent="0.2">
      <c r="A65" s="30">
        <v>312012</v>
      </c>
      <c r="B65" s="76" t="s">
        <v>179</v>
      </c>
      <c r="C65" s="142">
        <v>250972</v>
      </c>
      <c r="D65" s="142">
        <v>260821</v>
      </c>
      <c r="E65" s="142">
        <v>276962</v>
      </c>
      <c r="F65" s="142">
        <v>284269</v>
      </c>
      <c r="G65" s="143">
        <f>F65*1.04</f>
        <v>295639.76</v>
      </c>
      <c r="H65" s="313">
        <f t="shared" ref="H65:H84" si="18">G65*1.01</f>
        <v>298596.15760000004</v>
      </c>
      <c r="I65" s="313">
        <f t="shared" ref="I65:I84" si="19">H65</f>
        <v>298596.15760000004</v>
      </c>
    </row>
    <row r="66" spans="1:14" s="2" customFormat="1" ht="11.25" x14ac:dyDescent="0.2">
      <c r="A66" s="30">
        <v>312012</v>
      </c>
      <c r="B66" s="76" t="s">
        <v>180</v>
      </c>
      <c r="C66" s="142">
        <v>6002</v>
      </c>
      <c r="D66" s="142">
        <v>7449</v>
      </c>
      <c r="E66" s="142">
        <v>7450</v>
      </c>
      <c r="F66" s="142">
        <v>7450</v>
      </c>
      <c r="G66" s="143">
        <v>7450</v>
      </c>
      <c r="H66" s="313">
        <f t="shared" si="18"/>
        <v>7524.5</v>
      </c>
      <c r="I66" s="313">
        <f t="shared" si="19"/>
        <v>7524.5</v>
      </c>
    </row>
    <row r="67" spans="1:14" s="2" customFormat="1" ht="11.25" x14ac:dyDescent="0.2">
      <c r="A67" s="30">
        <v>312012</v>
      </c>
      <c r="B67" s="76" t="s">
        <v>181</v>
      </c>
      <c r="C67" s="143">
        <v>3494</v>
      </c>
      <c r="D67" s="143">
        <v>3480</v>
      </c>
      <c r="E67" s="143">
        <v>3480</v>
      </c>
      <c r="F67" s="143">
        <v>3480</v>
      </c>
      <c r="G67" s="143">
        <v>3857</v>
      </c>
      <c r="H67" s="313">
        <f t="shared" si="18"/>
        <v>3895.57</v>
      </c>
      <c r="I67" s="313">
        <f t="shared" si="19"/>
        <v>3895.57</v>
      </c>
      <c r="N67" s="183"/>
    </row>
    <row r="68" spans="1:14" s="2" customFormat="1" ht="11.25" x14ac:dyDescent="0.2">
      <c r="A68" s="30">
        <v>312012</v>
      </c>
      <c r="B68" s="76" t="s">
        <v>182</v>
      </c>
      <c r="C68" s="143">
        <v>0</v>
      </c>
      <c r="D68" s="143">
        <v>3600</v>
      </c>
      <c r="E68" s="143">
        <v>3600</v>
      </c>
      <c r="F68" s="143">
        <v>3600</v>
      </c>
      <c r="G68" s="143">
        <v>3600</v>
      </c>
      <c r="H68" s="313">
        <f t="shared" si="18"/>
        <v>3636</v>
      </c>
      <c r="I68" s="313">
        <f t="shared" si="19"/>
        <v>3636</v>
      </c>
    </row>
    <row r="69" spans="1:14" s="2" customFormat="1" ht="11.25" x14ac:dyDescent="0.2">
      <c r="A69" s="30">
        <v>312012</v>
      </c>
      <c r="B69" s="76" t="s">
        <v>183</v>
      </c>
      <c r="C69" s="143">
        <v>1339</v>
      </c>
      <c r="D69" s="143">
        <v>1661</v>
      </c>
      <c r="E69" s="143">
        <v>1661</v>
      </c>
      <c r="F69" s="143">
        <v>1661</v>
      </c>
      <c r="G69" s="143">
        <v>1661</v>
      </c>
      <c r="H69" s="313">
        <f t="shared" si="18"/>
        <v>1677.6100000000001</v>
      </c>
      <c r="I69" s="313">
        <f t="shared" si="19"/>
        <v>1677.6100000000001</v>
      </c>
    </row>
    <row r="70" spans="1:14" s="2" customFormat="1" ht="11.25" customHeight="1" x14ac:dyDescent="0.2">
      <c r="A70" s="30">
        <v>312012</v>
      </c>
      <c r="B70" s="76" t="s">
        <v>184</v>
      </c>
      <c r="C70" s="143">
        <v>266</v>
      </c>
      <c r="D70" s="143">
        <v>328</v>
      </c>
      <c r="E70" s="143">
        <v>332</v>
      </c>
      <c r="F70" s="143">
        <v>332</v>
      </c>
      <c r="G70" s="143">
        <v>332</v>
      </c>
      <c r="H70" s="313">
        <f t="shared" si="18"/>
        <v>335.32</v>
      </c>
      <c r="I70" s="313">
        <f t="shared" si="19"/>
        <v>335.32</v>
      </c>
    </row>
    <row r="71" spans="1:14" s="2" customFormat="1" ht="11.25" customHeight="1" x14ac:dyDescent="0.2">
      <c r="A71" s="30">
        <v>312012</v>
      </c>
      <c r="B71" s="76" t="s">
        <v>185</v>
      </c>
      <c r="C71" s="143">
        <v>1535</v>
      </c>
      <c r="D71" s="143">
        <v>1839</v>
      </c>
      <c r="E71" s="143">
        <v>2398</v>
      </c>
      <c r="F71" s="143">
        <v>2398</v>
      </c>
      <c r="G71" s="143">
        <v>1965</v>
      </c>
      <c r="H71" s="313">
        <f t="shared" si="18"/>
        <v>1984.65</v>
      </c>
      <c r="I71" s="313">
        <f t="shared" si="19"/>
        <v>1984.65</v>
      </c>
    </row>
    <row r="72" spans="1:14" s="2" customFormat="1" ht="11.25" customHeight="1" x14ac:dyDescent="0.2">
      <c r="A72" s="30">
        <v>312012</v>
      </c>
      <c r="B72" s="76" t="s">
        <v>186</v>
      </c>
      <c r="C72" s="143">
        <v>570</v>
      </c>
      <c r="D72" s="143">
        <v>767</v>
      </c>
      <c r="E72" s="143">
        <v>900</v>
      </c>
      <c r="F72" s="143">
        <v>900</v>
      </c>
      <c r="G72" s="143">
        <v>900</v>
      </c>
      <c r="H72" s="313">
        <f t="shared" si="18"/>
        <v>909</v>
      </c>
      <c r="I72" s="313">
        <f t="shared" si="19"/>
        <v>909</v>
      </c>
    </row>
    <row r="73" spans="1:14" s="2" customFormat="1" ht="11.25" customHeight="1" x14ac:dyDescent="0.2">
      <c r="A73" s="30">
        <v>312012</v>
      </c>
      <c r="B73" s="76" t="s">
        <v>187</v>
      </c>
      <c r="C73" s="142">
        <v>0</v>
      </c>
      <c r="D73" s="142">
        <v>0</v>
      </c>
      <c r="E73" s="142">
        <v>3864</v>
      </c>
      <c r="F73" s="142">
        <v>3864</v>
      </c>
      <c r="G73" s="143">
        <v>2898</v>
      </c>
      <c r="H73" s="313">
        <f t="shared" si="18"/>
        <v>2926.98</v>
      </c>
      <c r="I73" s="313">
        <f t="shared" si="19"/>
        <v>2926.98</v>
      </c>
    </row>
    <row r="74" spans="1:14" s="2" customFormat="1" ht="11.25" customHeight="1" x14ac:dyDescent="0.2">
      <c r="A74" s="30">
        <v>312012</v>
      </c>
      <c r="B74" s="76" t="s">
        <v>188</v>
      </c>
      <c r="C74" s="142">
        <v>764</v>
      </c>
      <c r="D74" s="142">
        <v>771</v>
      </c>
      <c r="E74" s="142">
        <v>744</v>
      </c>
      <c r="F74" s="142">
        <v>744</v>
      </c>
      <c r="G74" s="143">
        <v>749</v>
      </c>
      <c r="H74" s="313">
        <f t="shared" si="18"/>
        <v>756.49</v>
      </c>
      <c r="I74" s="313">
        <f t="shared" si="19"/>
        <v>756.49</v>
      </c>
    </row>
    <row r="75" spans="1:14" s="2" customFormat="1" ht="11.25" customHeight="1" x14ac:dyDescent="0.2">
      <c r="A75" s="30">
        <v>312012</v>
      </c>
      <c r="B75" s="76" t="s">
        <v>189</v>
      </c>
      <c r="C75" s="142">
        <v>1791</v>
      </c>
      <c r="D75" s="142">
        <v>1792</v>
      </c>
      <c r="E75" s="142">
        <v>1808</v>
      </c>
      <c r="F75" s="142">
        <v>1808</v>
      </c>
      <c r="G75" s="143">
        <v>1834</v>
      </c>
      <c r="H75" s="267">
        <f t="shared" si="18"/>
        <v>1852.34</v>
      </c>
      <c r="I75" s="267">
        <f t="shared" si="19"/>
        <v>1852.34</v>
      </c>
      <c r="J75" s="183"/>
    </row>
    <row r="76" spans="1:14" s="2" customFormat="1" ht="11.25" customHeight="1" x14ac:dyDescent="0.2">
      <c r="A76" s="30">
        <v>312012</v>
      </c>
      <c r="B76" s="76" t="s">
        <v>190</v>
      </c>
      <c r="C76" s="142">
        <v>271</v>
      </c>
      <c r="D76" s="142">
        <v>274</v>
      </c>
      <c r="E76" s="142">
        <v>264</v>
      </c>
      <c r="F76" s="142">
        <v>264</v>
      </c>
      <c r="G76" s="143">
        <v>269</v>
      </c>
      <c r="H76" s="267">
        <f t="shared" si="18"/>
        <v>271.69</v>
      </c>
      <c r="I76" s="267">
        <f t="shared" si="19"/>
        <v>271.69</v>
      </c>
      <c r="J76" s="183"/>
    </row>
    <row r="77" spans="1:14" s="2" customFormat="1" ht="11.25" customHeight="1" x14ac:dyDescent="0.2">
      <c r="A77" s="30">
        <v>312012</v>
      </c>
      <c r="B77" s="76" t="s">
        <v>191</v>
      </c>
      <c r="C77" s="142">
        <v>94</v>
      </c>
      <c r="D77" s="142">
        <v>90</v>
      </c>
      <c r="E77" s="142">
        <v>84</v>
      </c>
      <c r="F77" s="142">
        <v>84</v>
      </c>
      <c r="G77" s="143">
        <v>86</v>
      </c>
      <c r="H77" s="267">
        <f t="shared" si="18"/>
        <v>86.86</v>
      </c>
      <c r="I77" s="267">
        <f t="shared" si="19"/>
        <v>86.86</v>
      </c>
      <c r="J77" s="183"/>
    </row>
    <row r="78" spans="1:14" s="2" customFormat="1" ht="11.25" customHeight="1" x14ac:dyDescent="0.2">
      <c r="A78" s="30">
        <v>312012</v>
      </c>
      <c r="B78" s="76" t="s">
        <v>192</v>
      </c>
      <c r="C78" s="142">
        <v>43</v>
      </c>
      <c r="D78" s="142">
        <v>43</v>
      </c>
      <c r="E78" s="142">
        <v>43</v>
      </c>
      <c r="F78" s="142">
        <v>43</v>
      </c>
      <c r="G78" s="143">
        <v>44</v>
      </c>
      <c r="H78" s="267">
        <f t="shared" si="18"/>
        <v>44.44</v>
      </c>
      <c r="I78" s="267">
        <f t="shared" si="19"/>
        <v>44.44</v>
      </c>
    </row>
    <row r="79" spans="1:14" s="2" customFormat="1" ht="11.25" customHeight="1" x14ac:dyDescent="0.2">
      <c r="A79" s="30">
        <v>312012</v>
      </c>
      <c r="B79" s="76" t="s">
        <v>450</v>
      </c>
      <c r="C79" s="142"/>
      <c r="D79" s="142"/>
      <c r="E79" s="142">
        <v>2526</v>
      </c>
      <c r="F79" s="142">
        <v>2484</v>
      </c>
      <c r="G79" s="143">
        <v>0</v>
      </c>
      <c r="H79" s="267">
        <f t="shared" si="18"/>
        <v>0</v>
      </c>
      <c r="I79" s="267">
        <f t="shared" si="19"/>
        <v>0</v>
      </c>
    </row>
    <row r="80" spans="1:14" s="2" customFormat="1" ht="11.25" customHeight="1" x14ac:dyDescent="0.2">
      <c r="A80" s="30">
        <v>312012</v>
      </c>
      <c r="B80" s="76" t="s">
        <v>354</v>
      </c>
      <c r="C80" s="142">
        <v>0</v>
      </c>
      <c r="D80" s="142">
        <v>1264</v>
      </c>
      <c r="E80" s="142">
        <v>0</v>
      </c>
      <c r="F80" s="142">
        <v>600</v>
      </c>
      <c r="G80" s="143">
        <v>0</v>
      </c>
      <c r="H80" s="267"/>
      <c r="I80" s="267"/>
    </row>
    <row r="81" spans="1:9" s="2" customFormat="1" ht="11.25" customHeight="1" x14ac:dyDescent="0.2">
      <c r="A81" s="30">
        <v>312012</v>
      </c>
      <c r="B81" s="76" t="s">
        <v>455</v>
      </c>
      <c r="C81" s="142">
        <v>790</v>
      </c>
      <c r="D81" s="142">
        <v>0</v>
      </c>
      <c r="E81" s="142">
        <v>0</v>
      </c>
      <c r="F81" s="142"/>
      <c r="G81" s="143"/>
      <c r="H81" s="267"/>
      <c r="I81" s="267"/>
    </row>
    <row r="82" spans="1:9" s="2" customFormat="1" ht="11.25" customHeight="1" x14ac:dyDescent="0.2">
      <c r="A82" s="30">
        <v>312001</v>
      </c>
      <c r="B82" s="76" t="s">
        <v>355</v>
      </c>
      <c r="C82" s="142">
        <v>20000</v>
      </c>
      <c r="D82" s="142">
        <v>23785</v>
      </c>
      <c r="E82" s="142">
        <v>0</v>
      </c>
      <c r="F82" s="142">
        <v>0</v>
      </c>
      <c r="G82" s="143">
        <v>0</v>
      </c>
      <c r="H82" s="267">
        <f t="shared" si="18"/>
        <v>0</v>
      </c>
      <c r="I82" s="267">
        <f t="shared" si="19"/>
        <v>0</v>
      </c>
    </row>
    <row r="83" spans="1:9" s="2" customFormat="1" ht="11.25" customHeight="1" x14ac:dyDescent="0.2">
      <c r="A83" s="30">
        <v>312001</v>
      </c>
      <c r="B83" s="76" t="s">
        <v>456</v>
      </c>
      <c r="C83" s="142">
        <v>1734</v>
      </c>
      <c r="D83" s="142">
        <v>0</v>
      </c>
      <c r="E83" s="142">
        <v>98945</v>
      </c>
      <c r="F83" s="142">
        <v>98945</v>
      </c>
      <c r="G83" s="143"/>
      <c r="H83" s="267"/>
      <c r="I83" s="267"/>
    </row>
    <row r="84" spans="1:9" s="2" customFormat="1" ht="11.25" customHeight="1" x14ac:dyDescent="0.2">
      <c r="A84" s="30">
        <v>312001</v>
      </c>
      <c r="B84" s="76" t="s">
        <v>356</v>
      </c>
      <c r="C84" s="142">
        <v>0</v>
      </c>
      <c r="D84" s="142">
        <v>10887</v>
      </c>
      <c r="E84" s="142">
        <v>0</v>
      </c>
      <c r="F84" s="142">
        <v>0</v>
      </c>
      <c r="G84" s="143">
        <v>0</v>
      </c>
      <c r="H84" s="267">
        <f t="shared" si="18"/>
        <v>0</v>
      </c>
      <c r="I84" s="267">
        <f t="shared" si="19"/>
        <v>0</v>
      </c>
    </row>
    <row r="85" spans="1:9" s="2" customFormat="1" ht="12" x14ac:dyDescent="0.2">
      <c r="A85" s="77" t="s">
        <v>6</v>
      </c>
      <c r="B85" s="81"/>
      <c r="C85" s="144">
        <f t="shared" ref="C85:I85" si="20">C16+C21+C27+C40+C54+C56+C64</f>
        <v>726584</v>
      </c>
      <c r="D85" s="144">
        <f t="shared" si="20"/>
        <v>736192</v>
      </c>
      <c r="E85" s="144">
        <f t="shared" si="20"/>
        <v>822438</v>
      </c>
      <c r="F85" s="144">
        <f t="shared" si="20"/>
        <v>832200</v>
      </c>
      <c r="G85" s="144">
        <f t="shared" si="20"/>
        <v>761704</v>
      </c>
      <c r="H85" s="144">
        <f t="shared" si="20"/>
        <v>769091.27</v>
      </c>
      <c r="I85" s="144">
        <f t="shared" si="20"/>
        <v>769091.27</v>
      </c>
    </row>
    <row r="86" spans="1:9" s="2" customFormat="1" ht="11.25" x14ac:dyDescent="0.2">
      <c r="A86" s="8"/>
      <c r="B86" s="9"/>
      <c r="C86" s="5"/>
      <c r="D86" s="5"/>
      <c r="E86" s="5"/>
      <c r="F86" s="5"/>
      <c r="G86" s="5"/>
      <c r="H86" s="5"/>
      <c r="I86" s="5"/>
    </row>
    <row r="87" spans="1:9" s="2" customFormat="1" ht="22.5" x14ac:dyDescent="0.2">
      <c r="A87" s="350" t="s">
        <v>47</v>
      </c>
      <c r="B87" s="351"/>
      <c r="C87" s="261" t="s">
        <v>435</v>
      </c>
      <c r="D87" s="261" t="s">
        <v>435</v>
      </c>
      <c r="E87" s="262" t="s">
        <v>432</v>
      </c>
      <c r="F87" s="262" t="s">
        <v>434</v>
      </c>
      <c r="G87" s="262" t="s">
        <v>433</v>
      </c>
      <c r="H87" s="262" t="s">
        <v>433</v>
      </c>
      <c r="I87" s="262" t="s">
        <v>433</v>
      </c>
    </row>
    <row r="88" spans="1:9" s="2" customFormat="1" ht="11.25" x14ac:dyDescent="0.2">
      <c r="A88" s="352"/>
      <c r="B88" s="353"/>
      <c r="C88" s="261">
        <v>2011</v>
      </c>
      <c r="D88" s="261">
        <v>2012</v>
      </c>
      <c r="E88" s="262">
        <v>2013</v>
      </c>
      <c r="F88" s="262">
        <v>2013</v>
      </c>
      <c r="G88" s="262">
        <v>2014</v>
      </c>
      <c r="H88" s="262">
        <v>2015</v>
      </c>
      <c r="I88" s="262">
        <v>2016</v>
      </c>
    </row>
    <row r="89" spans="1:9" s="2" customFormat="1" ht="9.75" customHeight="1" x14ac:dyDescent="0.2">
      <c r="A89" s="82">
        <v>513001</v>
      </c>
      <c r="B89" s="76" t="s">
        <v>363</v>
      </c>
      <c r="C89" s="145"/>
      <c r="D89" s="145">
        <v>9000</v>
      </c>
      <c r="E89" s="145">
        <v>0</v>
      </c>
      <c r="F89" s="145">
        <v>0</v>
      </c>
      <c r="G89" s="182">
        <v>0</v>
      </c>
      <c r="H89" s="268">
        <f>G89*1.01</f>
        <v>0</v>
      </c>
      <c r="I89" s="268">
        <f t="shared" ref="I89:I93" si="21">H89</f>
        <v>0</v>
      </c>
    </row>
    <row r="90" spans="1:9" s="2" customFormat="1" ht="9.75" customHeight="1" x14ac:dyDescent="0.2">
      <c r="A90" s="82">
        <v>513002</v>
      </c>
      <c r="B90" s="76" t="s">
        <v>362</v>
      </c>
      <c r="C90" s="145">
        <v>100225</v>
      </c>
      <c r="D90" s="145">
        <v>206740</v>
      </c>
      <c r="E90" s="145">
        <v>0</v>
      </c>
      <c r="F90" s="145">
        <v>0</v>
      </c>
      <c r="G90" s="182">
        <v>0</v>
      </c>
      <c r="H90" s="268">
        <f>G90*1.01</f>
        <v>0</v>
      </c>
      <c r="I90" s="268">
        <f t="shared" si="21"/>
        <v>0</v>
      </c>
    </row>
    <row r="91" spans="1:9" s="2" customFormat="1" ht="9.75" customHeight="1" x14ac:dyDescent="0.2">
      <c r="A91" s="82">
        <v>513002</v>
      </c>
      <c r="B91" s="76" t="s">
        <v>459</v>
      </c>
      <c r="C91" s="145">
        <v>302549</v>
      </c>
      <c r="D91" s="145">
        <v>0</v>
      </c>
      <c r="E91" s="145">
        <v>0</v>
      </c>
      <c r="F91" s="145">
        <v>0</v>
      </c>
      <c r="G91" s="182">
        <v>0</v>
      </c>
      <c r="H91" s="268">
        <v>0</v>
      </c>
      <c r="I91" s="268">
        <v>0</v>
      </c>
    </row>
    <row r="92" spans="1:9" s="2" customFormat="1" ht="11.25" x14ac:dyDescent="0.2">
      <c r="A92" s="80">
        <v>453</v>
      </c>
      <c r="B92" s="76" t="s">
        <v>193</v>
      </c>
      <c r="C92" s="143">
        <v>306</v>
      </c>
      <c r="D92" s="143">
        <v>242</v>
      </c>
      <c r="E92" s="146">
        <v>502</v>
      </c>
      <c r="F92" s="146">
        <v>502</v>
      </c>
      <c r="G92" s="143">
        <v>0</v>
      </c>
      <c r="H92" s="268">
        <f>G92*1.01</f>
        <v>0</v>
      </c>
      <c r="I92" s="268">
        <f t="shared" si="21"/>
        <v>0</v>
      </c>
    </row>
    <row r="93" spans="1:9" s="2" customFormat="1" ht="11.25" x14ac:dyDescent="0.2">
      <c r="A93" s="80">
        <v>454001</v>
      </c>
      <c r="B93" s="76" t="s">
        <v>133</v>
      </c>
      <c r="C93" s="143">
        <v>0</v>
      </c>
      <c r="D93" s="143">
        <v>60984</v>
      </c>
      <c r="E93" s="147">
        <v>19904</v>
      </c>
      <c r="F93" s="147"/>
      <c r="G93" s="143">
        <v>0</v>
      </c>
      <c r="H93" s="268">
        <f>G93*1.01</f>
        <v>0</v>
      </c>
      <c r="I93" s="268">
        <f t="shared" si="21"/>
        <v>0</v>
      </c>
    </row>
    <row r="94" spans="1:9" s="2" customFormat="1" ht="11.25" x14ac:dyDescent="0.2">
      <c r="A94" s="77" t="s">
        <v>27</v>
      </c>
      <c r="B94" s="78"/>
      <c r="C94" s="247">
        <f t="shared" ref="C94:I94" si="22">SUM(C89:C93)</f>
        <v>403080</v>
      </c>
      <c r="D94" s="247">
        <f t="shared" si="22"/>
        <v>276966</v>
      </c>
      <c r="E94" s="247">
        <f t="shared" si="22"/>
        <v>20406</v>
      </c>
      <c r="F94" s="247">
        <f t="shared" si="22"/>
        <v>502</v>
      </c>
      <c r="G94" s="247">
        <f t="shared" si="22"/>
        <v>0</v>
      </c>
      <c r="H94" s="247">
        <f t="shared" si="22"/>
        <v>0</v>
      </c>
      <c r="I94" s="247">
        <f t="shared" si="22"/>
        <v>0</v>
      </c>
    </row>
    <row r="95" spans="1:9" s="2" customFormat="1" ht="11.25" x14ac:dyDescent="0.2">
      <c r="A95" s="79"/>
      <c r="B95" s="76"/>
      <c r="C95" s="147"/>
      <c r="D95" s="147"/>
      <c r="E95" s="147"/>
      <c r="F95" s="147"/>
      <c r="G95" s="147"/>
      <c r="H95" s="147"/>
      <c r="I95" s="147"/>
    </row>
    <row r="96" spans="1:9" s="2" customFormat="1" ht="15" x14ac:dyDescent="0.25">
      <c r="A96" s="83" t="s">
        <v>18</v>
      </c>
      <c r="B96" s="84"/>
      <c r="C96" s="148">
        <f t="shared" ref="C96" si="23">C11</f>
        <v>156784</v>
      </c>
      <c r="D96" s="148">
        <f t="shared" ref="D96:I96" si="24">D11</f>
        <v>449618</v>
      </c>
      <c r="E96" s="148">
        <f t="shared" si="24"/>
        <v>98945</v>
      </c>
      <c r="F96" s="148">
        <f t="shared" si="24"/>
        <v>98945</v>
      </c>
      <c r="G96" s="148">
        <f t="shared" si="24"/>
        <v>0</v>
      </c>
      <c r="H96" s="148">
        <f t="shared" si="24"/>
        <v>0</v>
      </c>
      <c r="I96" s="148">
        <f t="shared" si="24"/>
        <v>0</v>
      </c>
    </row>
    <row r="97" spans="1:9" s="10" customFormat="1" ht="15" x14ac:dyDescent="0.25">
      <c r="A97" s="83" t="s">
        <v>19</v>
      </c>
      <c r="B97" s="84"/>
      <c r="C97" s="148">
        <f t="shared" ref="C97" si="25">C85</f>
        <v>726584</v>
      </c>
      <c r="D97" s="148">
        <f t="shared" ref="D97:I97" si="26">D85</f>
        <v>736192</v>
      </c>
      <c r="E97" s="148">
        <f t="shared" si="26"/>
        <v>822438</v>
      </c>
      <c r="F97" s="148">
        <f t="shared" si="26"/>
        <v>832200</v>
      </c>
      <c r="G97" s="148">
        <f t="shared" si="26"/>
        <v>761704</v>
      </c>
      <c r="H97" s="148">
        <f t="shared" si="26"/>
        <v>769091.27</v>
      </c>
      <c r="I97" s="148">
        <f t="shared" si="26"/>
        <v>769091.27</v>
      </c>
    </row>
    <row r="98" spans="1:9" s="10" customFormat="1" ht="15" x14ac:dyDescent="0.25">
      <c r="A98" s="83" t="s">
        <v>42</v>
      </c>
      <c r="B98" s="84"/>
      <c r="C98" s="310">
        <f>'Základná škola'!G202</f>
        <v>4352</v>
      </c>
      <c r="D98" s="310">
        <f>'Základná škola'!H202</f>
        <v>11916</v>
      </c>
      <c r="E98" s="310">
        <f>'Základná škola'!I202</f>
        <v>11192</v>
      </c>
      <c r="F98" s="310">
        <f>'Základná škola'!J202</f>
        <v>11192</v>
      </c>
      <c r="G98" s="310">
        <f>'Základná škola'!K202</f>
        <v>12214</v>
      </c>
      <c r="H98" s="310">
        <f>'Základná škola'!L202</f>
        <v>11891.74</v>
      </c>
      <c r="I98" s="310">
        <f>'Základná škola'!M202</f>
        <v>11891.74</v>
      </c>
    </row>
    <row r="99" spans="1:9" s="10" customFormat="1" ht="15" x14ac:dyDescent="0.25">
      <c r="A99" s="83" t="s">
        <v>43</v>
      </c>
      <c r="B99" s="84"/>
      <c r="C99" s="148">
        <f t="shared" ref="C99:I99" si="27">C94</f>
        <v>403080</v>
      </c>
      <c r="D99" s="148">
        <f t="shared" si="27"/>
        <v>276966</v>
      </c>
      <c r="E99" s="148">
        <f t="shared" si="27"/>
        <v>20406</v>
      </c>
      <c r="F99" s="148">
        <f t="shared" si="27"/>
        <v>502</v>
      </c>
      <c r="G99" s="148">
        <f t="shared" si="27"/>
        <v>0</v>
      </c>
      <c r="H99" s="148">
        <f t="shared" si="27"/>
        <v>0</v>
      </c>
      <c r="I99" s="148">
        <f t="shared" si="27"/>
        <v>0</v>
      </c>
    </row>
    <row r="100" spans="1:9" s="10" customFormat="1" ht="15" x14ac:dyDescent="0.25">
      <c r="A100" s="311" t="s">
        <v>20</v>
      </c>
      <c r="B100" s="78"/>
      <c r="C100" s="149">
        <f>SUM(C96:C99)</f>
        <v>1290800</v>
      </c>
      <c r="D100" s="149">
        <f>SUM(D96:D99)</f>
        <v>1474692</v>
      </c>
      <c r="E100" s="149">
        <f>SUM(E96:E99)</f>
        <v>952981</v>
      </c>
      <c r="F100" s="149">
        <f>SUM(F96:F99)</f>
        <v>942839</v>
      </c>
      <c r="G100" s="149">
        <f>SUM(G97:G99)</f>
        <v>773918</v>
      </c>
      <c r="H100" s="149">
        <f>SUM(H96:H99)</f>
        <v>780983.01</v>
      </c>
      <c r="I100" s="149">
        <f>SUM(I96:I99)</f>
        <v>780983.01</v>
      </c>
    </row>
    <row r="101" spans="1:9" s="10" customFormat="1" x14ac:dyDescent="0.2">
      <c r="A101" s="11"/>
      <c r="D101" s="1"/>
    </row>
    <row r="102" spans="1:9" s="10" customFormat="1" x14ac:dyDescent="0.2">
      <c r="A102" s="11"/>
      <c r="D102" s="1"/>
    </row>
    <row r="103" spans="1:9" ht="15.75" x14ac:dyDescent="0.25">
      <c r="A103" s="11"/>
      <c r="B103" s="12"/>
      <c r="C103" s="12"/>
    </row>
    <row r="114" spans="1:9" x14ac:dyDescent="0.2">
      <c r="A114" s="15"/>
      <c r="B114" s="16"/>
      <c r="C114" s="16"/>
      <c r="D114" s="248"/>
      <c r="E114" s="16"/>
      <c r="F114" s="16"/>
      <c r="G114" s="16"/>
      <c r="H114" s="16"/>
      <c r="I114" s="16"/>
    </row>
    <row r="115" spans="1:9" x14ac:dyDescent="0.2">
      <c r="A115" s="15"/>
      <c r="B115" s="16"/>
      <c r="C115" s="16"/>
      <c r="D115" s="248"/>
      <c r="E115" s="16"/>
      <c r="F115" s="16"/>
      <c r="G115" s="16"/>
      <c r="H115" s="16"/>
      <c r="I115" s="16"/>
    </row>
    <row r="116" spans="1:9" x14ac:dyDescent="0.2">
      <c r="A116" s="15"/>
      <c r="B116" s="16"/>
      <c r="C116" s="16"/>
      <c r="D116" s="248"/>
      <c r="E116" s="16"/>
      <c r="F116" s="16"/>
      <c r="G116" s="16"/>
      <c r="H116" s="16"/>
      <c r="I116" s="16"/>
    </row>
    <row r="117" spans="1:9" x14ac:dyDescent="0.2">
      <c r="A117" s="15"/>
      <c r="B117" s="16"/>
      <c r="C117" s="16"/>
      <c r="D117" s="248"/>
      <c r="E117" s="16"/>
      <c r="F117" s="16"/>
      <c r="G117" s="16"/>
      <c r="H117" s="16"/>
      <c r="I117" s="16"/>
    </row>
    <row r="118" spans="1:9" x14ac:dyDescent="0.2">
      <c r="A118" s="15"/>
      <c r="B118" s="16"/>
      <c r="C118" s="16"/>
      <c r="D118" s="248"/>
      <c r="E118" s="16"/>
      <c r="F118" s="16"/>
      <c r="G118" s="16"/>
      <c r="H118" s="16"/>
      <c r="I118" s="16"/>
    </row>
    <row r="119" spans="1:9" x14ac:dyDescent="0.2">
      <c r="A119" s="15"/>
      <c r="B119" s="16"/>
      <c r="C119" s="16"/>
      <c r="D119" s="248"/>
      <c r="E119" s="16"/>
      <c r="F119" s="16"/>
      <c r="G119" s="16"/>
      <c r="H119" s="16"/>
      <c r="I119" s="16"/>
    </row>
    <row r="120" spans="1:9" x14ac:dyDescent="0.2">
      <c r="A120" s="15"/>
      <c r="B120" s="16"/>
      <c r="C120" s="16"/>
      <c r="D120" s="248"/>
      <c r="E120" s="16"/>
      <c r="F120" s="16"/>
      <c r="G120" s="16"/>
      <c r="H120" s="16"/>
      <c r="I120" s="16"/>
    </row>
    <row r="121" spans="1:9" x14ac:dyDescent="0.2">
      <c r="A121" s="15"/>
      <c r="B121" s="16"/>
      <c r="C121" s="16"/>
      <c r="D121" s="248"/>
      <c r="E121" s="16"/>
      <c r="F121" s="16"/>
      <c r="G121" s="16"/>
      <c r="H121" s="16"/>
      <c r="I121" s="16"/>
    </row>
    <row r="122" spans="1:9" x14ac:dyDescent="0.2">
      <c r="A122" s="15"/>
      <c r="B122" s="16"/>
      <c r="C122" s="16"/>
      <c r="D122" s="248"/>
      <c r="E122" s="16"/>
      <c r="F122" s="16"/>
      <c r="G122" s="16"/>
      <c r="H122" s="16"/>
      <c r="I122" s="16"/>
    </row>
    <row r="123" spans="1:9" x14ac:dyDescent="0.2">
      <c r="A123" s="15"/>
      <c r="B123" s="16"/>
      <c r="C123" s="16"/>
      <c r="D123" s="248"/>
      <c r="E123" s="16"/>
      <c r="F123" s="16"/>
      <c r="G123" s="16"/>
      <c r="H123" s="16"/>
      <c r="I123" s="16"/>
    </row>
    <row r="124" spans="1:9" x14ac:dyDescent="0.2">
      <c r="A124" s="15"/>
      <c r="B124" s="16"/>
      <c r="C124" s="16"/>
      <c r="D124" s="248"/>
      <c r="E124" s="16"/>
      <c r="F124" s="16"/>
      <c r="G124" s="16"/>
      <c r="H124" s="16"/>
      <c r="I124" s="16"/>
    </row>
    <row r="125" spans="1:9" x14ac:dyDescent="0.2">
      <c r="A125" s="15"/>
      <c r="B125" s="16"/>
      <c r="C125" s="16"/>
      <c r="D125" s="248"/>
      <c r="E125" s="16"/>
      <c r="F125" s="16"/>
      <c r="G125" s="16"/>
      <c r="H125" s="16"/>
      <c r="I125" s="16"/>
    </row>
    <row r="126" spans="1:9" x14ac:dyDescent="0.2">
      <c r="A126" s="15"/>
      <c r="B126" s="16"/>
      <c r="C126" s="16"/>
      <c r="D126" s="248"/>
      <c r="E126" s="16"/>
      <c r="F126" s="16"/>
      <c r="G126" s="16"/>
      <c r="H126" s="16"/>
      <c r="I126" s="16"/>
    </row>
    <row r="127" spans="1:9" x14ac:dyDescent="0.2">
      <c r="A127" s="15"/>
      <c r="B127" s="16"/>
      <c r="C127" s="16"/>
      <c r="D127" s="248"/>
      <c r="E127" s="16"/>
      <c r="F127" s="16"/>
      <c r="G127" s="16"/>
      <c r="H127" s="16"/>
      <c r="I127" s="16"/>
    </row>
    <row r="128" spans="1:9" x14ac:dyDescent="0.2">
      <c r="A128" s="15"/>
      <c r="B128" s="16"/>
      <c r="C128" s="16"/>
      <c r="D128" s="248"/>
      <c r="E128" s="16"/>
      <c r="F128" s="16"/>
      <c r="G128" s="16"/>
      <c r="H128" s="16"/>
      <c r="I128" s="16"/>
    </row>
    <row r="129" spans="1:9" x14ac:dyDescent="0.2">
      <c r="A129" s="15"/>
      <c r="B129" s="16"/>
      <c r="C129" s="16"/>
      <c r="D129" s="248"/>
      <c r="E129" s="16"/>
      <c r="F129" s="16"/>
      <c r="G129" s="16"/>
      <c r="H129" s="16"/>
      <c r="I129" s="16"/>
    </row>
    <row r="130" spans="1:9" x14ac:dyDescent="0.2">
      <c r="A130" s="15"/>
      <c r="B130" s="16"/>
      <c r="C130" s="16"/>
      <c r="D130" s="248"/>
      <c r="E130" s="16"/>
      <c r="F130" s="16"/>
      <c r="G130" s="16"/>
      <c r="H130" s="16"/>
      <c r="I130" s="16"/>
    </row>
    <row r="131" spans="1:9" x14ac:dyDescent="0.2">
      <c r="A131" s="15"/>
      <c r="B131" s="16"/>
      <c r="C131" s="16"/>
      <c r="D131" s="248"/>
      <c r="E131" s="16"/>
      <c r="F131" s="16"/>
      <c r="G131" s="16"/>
      <c r="H131" s="16"/>
      <c r="I131" s="16"/>
    </row>
    <row r="132" spans="1:9" x14ac:dyDescent="0.2">
      <c r="A132" s="15"/>
      <c r="B132" s="16"/>
      <c r="C132" s="16"/>
      <c r="D132" s="248"/>
      <c r="E132" s="16"/>
      <c r="F132" s="16"/>
      <c r="G132" s="16"/>
      <c r="H132" s="16"/>
      <c r="I132" s="16"/>
    </row>
    <row r="133" spans="1:9" x14ac:dyDescent="0.2">
      <c r="A133" s="15"/>
      <c r="B133" s="16"/>
      <c r="C133" s="16"/>
      <c r="D133" s="248"/>
      <c r="E133" s="16"/>
      <c r="F133" s="16"/>
      <c r="G133" s="16"/>
      <c r="H133" s="16"/>
      <c r="I133" s="16"/>
    </row>
    <row r="134" spans="1:9" x14ac:dyDescent="0.2">
      <c r="A134" s="15"/>
      <c r="B134" s="16"/>
      <c r="C134" s="16"/>
      <c r="D134" s="248"/>
      <c r="E134" s="16"/>
      <c r="F134" s="16"/>
      <c r="G134" s="16"/>
      <c r="H134" s="16"/>
      <c r="I134" s="16"/>
    </row>
    <row r="135" spans="1:9" x14ac:dyDescent="0.2">
      <c r="A135" s="15"/>
      <c r="B135" s="16"/>
      <c r="C135" s="16"/>
      <c r="D135" s="248"/>
      <c r="E135" s="16"/>
      <c r="F135" s="16"/>
      <c r="G135" s="16"/>
      <c r="H135" s="16"/>
      <c r="I135" s="16"/>
    </row>
    <row r="136" spans="1:9" x14ac:dyDescent="0.2">
      <c r="A136" s="15"/>
      <c r="B136" s="16"/>
      <c r="C136" s="16"/>
      <c r="D136" s="248"/>
      <c r="E136" s="16"/>
      <c r="F136" s="16"/>
      <c r="G136" s="16"/>
      <c r="H136" s="16"/>
      <c r="I136" s="16"/>
    </row>
    <row r="137" spans="1:9" x14ac:dyDescent="0.2">
      <c r="A137" s="15"/>
      <c r="B137" s="16"/>
      <c r="C137" s="16"/>
      <c r="D137" s="248"/>
      <c r="E137" s="16"/>
      <c r="F137" s="16"/>
      <c r="G137" s="16"/>
      <c r="H137" s="16"/>
      <c r="I137" s="16"/>
    </row>
    <row r="138" spans="1:9" x14ac:dyDescent="0.2">
      <c r="A138" s="15"/>
      <c r="B138" s="16"/>
      <c r="C138" s="16"/>
      <c r="D138" s="248"/>
      <c r="E138" s="16"/>
      <c r="F138" s="16"/>
      <c r="G138" s="16"/>
      <c r="H138" s="16"/>
      <c r="I138" s="16"/>
    </row>
    <row r="139" spans="1:9" x14ac:dyDescent="0.2">
      <c r="A139" s="15"/>
      <c r="B139" s="16"/>
      <c r="C139" s="16"/>
      <c r="D139" s="248"/>
      <c r="E139" s="16"/>
      <c r="F139" s="16"/>
      <c r="G139" s="16"/>
      <c r="H139" s="16"/>
      <c r="I139" s="16"/>
    </row>
    <row r="140" spans="1:9" x14ac:dyDescent="0.2">
      <c r="A140" s="15"/>
      <c r="B140" s="16"/>
      <c r="C140" s="16"/>
      <c r="D140" s="248"/>
      <c r="E140" s="16"/>
      <c r="F140" s="16"/>
      <c r="G140" s="16"/>
      <c r="H140" s="16"/>
      <c r="I140" s="16"/>
    </row>
    <row r="141" spans="1:9" x14ac:dyDescent="0.2">
      <c r="A141" s="15"/>
      <c r="B141" s="16"/>
      <c r="C141" s="16"/>
      <c r="D141" s="248"/>
      <c r="E141" s="16"/>
      <c r="F141" s="16"/>
      <c r="G141" s="16"/>
      <c r="H141" s="16"/>
      <c r="I141" s="16"/>
    </row>
    <row r="142" spans="1:9" x14ac:dyDescent="0.2">
      <c r="A142" s="15"/>
      <c r="B142" s="16"/>
      <c r="C142" s="16"/>
      <c r="D142" s="248"/>
      <c r="E142" s="16"/>
      <c r="F142" s="16"/>
      <c r="G142" s="16"/>
      <c r="H142" s="16"/>
      <c r="I142" s="16"/>
    </row>
    <row r="143" spans="1:9" x14ac:dyDescent="0.2">
      <c r="A143" s="15"/>
      <c r="B143" s="16"/>
      <c r="C143" s="16"/>
      <c r="D143" s="248"/>
      <c r="E143" s="16"/>
      <c r="F143" s="16"/>
      <c r="G143" s="16"/>
      <c r="H143" s="16"/>
      <c r="I143" s="16"/>
    </row>
    <row r="144" spans="1:9" x14ac:dyDescent="0.2">
      <c r="A144" s="15"/>
      <c r="B144" s="16"/>
      <c r="C144" s="16"/>
      <c r="D144" s="248"/>
      <c r="E144" s="16"/>
      <c r="F144" s="16"/>
      <c r="G144" s="16"/>
      <c r="H144" s="16"/>
      <c r="I144" s="16"/>
    </row>
    <row r="145" spans="1:9" x14ac:dyDescent="0.2">
      <c r="A145" s="15"/>
      <c r="B145" s="16"/>
      <c r="C145" s="16"/>
      <c r="D145" s="248"/>
      <c r="E145" s="16"/>
      <c r="F145" s="16"/>
      <c r="G145" s="16"/>
      <c r="H145" s="16"/>
      <c r="I145" s="16"/>
    </row>
    <row r="146" spans="1:9" x14ac:dyDescent="0.2">
      <c r="A146" s="15"/>
      <c r="B146" s="16"/>
      <c r="C146" s="16"/>
      <c r="D146" s="248"/>
      <c r="E146" s="16"/>
      <c r="F146" s="16"/>
      <c r="G146" s="16"/>
      <c r="H146" s="16"/>
      <c r="I146" s="16"/>
    </row>
    <row r="147" spans="1:9" x14ac:dyDescent="0.2">
      <c r="A147" s="15"/>
      <c r="B147" s="16"/>
      <c r="C147" s="16"/>
      <c r="D147" s="248"/>
      <c r="E147" s="16"/>
      <c r="F147" s="16"/>
      <c r="G147" s="16"/>
      <c r="H147" s="16"/>
      <c r="I147" s="16"/>
    </row>
    <row r="148" spans="1:9" x14ac:dyDescent="0.2">
      <c r="A148" s="15"/>
      <c r="B148" s="16"/>
      <c r="C148" s="16"/>
      <c r="D148" s="248"/>
      <c r="E148" s="16"/>
      <c r="F148" s="16"/>
      <c r="G148" s="16"/>
      <c r="H148" s="16"/>
      <c r="I148" s="16"/>
    </row>
    <row r="149" spans="1:9" x14ac:dyDescent="0.2">
      <c r="A149" s="15"/>
      <c r="B149" s="16"/>
      <c r="C149" s="16"/>
      <c r="D149" s="248"/>
      <c r="E149" s="16"/>
      <c r="F149" s="16"/>
      <c r="G149" s="16"/>
      <c r="H149" s="16"/>
      <c r="I149" s="16"/>
    </row>
    <row r="150" spans="1:9" x14ac:dyDescent="0.2">
      <c r="A150" s="15"/>
      <c r="B150" s="16"/>
      <c r="C150" s="16"/>
      <c r="D150" s="248"/>
      <c r="E150" s="16"/>
      <c r="F150" s="16"/>
      <c r="G150" s="16"/>
      <c r="H150" s="16"/>
      <c r="I150" s="16"/>
    </row>
    <row r="151" spans="1:9" x14ac:dyDescent="0.2">
      <c r="A151" s="15"/>
      <c r="B151" s="16"/>
      <c r="C151" s="16"/>
      <c r="D151" s="248"/>
      <c r="E151" s="16"/>
      <c r="F151" s="16"/>
      <c r="G151" s="16"/>
      <c r="H151" s="16"/>
      <c r="I151" s="16"/>
    </row>
    <row r="152" spans="1:9" x14ac:dyDescent="0.2">
      <c r="A152" s="15"/>
      <c r="B152" s="16"/>
      <c r="C152" s="16"/>
      <c r="D152" s="248"/>
      <c r="E152" s="16"/>
      <c r="F152" s="16"/>
      <c r="G152" s="16"/>
      <c r="H152" s="16"/>
      <c r="I152" s="16"/>
    </row>
    <row r="153" spans="1:9" x14ac:dyDescent="0.2">
      <c r="A153" s="15"/>
      <c r="B153" s="16"/>
      <c r="C153" s="16"/>
      <c r="D153" s="248"/>
      <c r="E153" s="16"/>
      <c r="F153" s="16"/>
      <c r="G153" s="16"/>
      <c r="H153" s="16"/>
      <c r="I153" s="16"/>
    </row>
    <row r="154" spans="1:9" x14ac:dyDescent="0.2">
      <c r="A154" s="15"/>
      <c r="B154" s="16"/>
      <c r="C154" s="16"/>
      <c r="D154" s="248"/>
      <c r="E154" s="16"/>
      <c r="F154" s="16"/>
      <c r="G154" s="16"/>
      <c r="H154" s="16"/>
      <c r="I154" s="16"/>
    </row>
    <row r="155" spans="1:9" x14ac:dyDescent="0.2">
      <c r="A155" s="15"/>
      <c r="B155" s="16"/>
      <c r="C155" s="16"/>
      <c r="D155" s="248"/>
      <c r="E155" s="16"/>
      <c r="F155" s="16"/>
      <c r="G155" s="16"/>
      <c r="H155" s="16"/>
      <c r="I155" s="16"/>
    </row>
    <row r="156" spans="1:9" x14ac:dyDescent="0.2">
      <c r="A156" s="15"/>
      <c r="B156" s="16"/>
      <c r="C156" s="16"/>
      <c r="D156" s="248"/>
      <c r="E156" s="16"/>
      <c r="F156" s="16"/>
      <c r="G156" s="16"/>
      <c r="H156" s="16"/>
      <c r="I156" s="16"/>
    </row>
    <row r="157" spans="1:9" x14ac:dyDescent="0.2">
      <c r="A157" s="15"/>
      <c r="B157" s="16"/>
      <c r="C157" s="16"/>
      <c r="D157" s="248"/>
      <c r="E157" s="16"/>
      <c r="F157" s="16"/>
      <c r="G157" s="16"/>
      <c r="H157" s="16"/>
      <c r="I157" s="16"/>
    </row>
    <row r="158" spans="1:9" x14ac:dyDescent="0.2">
      <c r="A158" s="15"/>
      <c r="B158" s="16"/>
      <c r="C158" s="16"/>
      <c r="D158" s="248"/>
      <c r="E158" s="16"/>
      <c r="F158" s="16"/>
      <c r="G158" s="16"/>
      <c r="H158" s="16"/>
      <c r="I158" s="16"/>
    </row>
    <row r="159" spans="1:9" x14ac:dyDescent="0.2">
      <c r="A159" s="15"/>
      <c r="B159" s="16"/>
      <c r="C159" s="16"/>
      <c r="D159" s="248"/>
      <c r="E159" s="16"/>
      <c r="F159" s="16"/>
      <c r="G159" s="16"/>
      <c r="H159" s="16"/>
      <c r="I159" s="16"/>
    </row>
    <row r="160" spans="1:9" x14ac:dyDescent="0.2">
      <c r="A160" s="15"/>
      <c r="B160" s="16"/>
      <c r="C160" s="16"/>
      <c r="D160" s="248"/>
      <c r="E160" s="16"/>
      <c r="F160" s="16"/>
      <c r="G160" s="16"/>
      <c r="H160" s="16"/>
      <c r="I160" s="16"/>
    </row>
    <row r="161" spans="1:9" x14ac:dyDescent="0.2">
      <c r="A161" s="15"/>
      <c r="B161" s="16"/>
      <c r="C161" s="16"/>
      <c r="D161" s="248"/>
      <c r="E161" s="16"/>
      <c r="F161" s="16"/>
      <c r="G161" s="16"/>
      <c r="H161" s="16"/>
      <c r="I161" s="16"/>
    </row>
    <row r="162" spans="1:9" x14ac:dyDescent="0.2">
      <c r="A162" s="15"/>
      <c r="B162" s="16"/>
      <c r="C162" s="16"/>
      <c r="D162" s="248"/>
      <c r="E162" s="16"/>
      <c r="F162" s="16"/>
      <c r="G162" s="16"/>
      <c r="H162" s="16"/>
      <c r="I162" s="16"/>
    </row>
    <row r="163" spans="1:9" x14ac:dyDescent="0.2">
      <c r="A163" s="15"/>
      <c r="B163" s="16"/>
      <c r="C163" s="16"/>
      <c r="D163" s="248"/>
      <c r="E163" s="16"/>
      <c r="F163" s="16"/>
      <c r="G163" s="16"/>
      <c r="H163" s="16"/>
      <c r="I163" s="16"/>
    </row>
    <row r="164" spans="1:9" x14ac:dyDescent="0.2">
      <c r="A164" s="15"/>
      <c r="B164" s="16"/>
      <c r="C164" s="16"/>
      <c r="D164" s="248"/>
      <c r="E164" s="16"/>
      <c r="F164" s="16"/>
      <c r="G164" s="16"/>
      <c r="H164" s="16"/>
      <c r="I164" s="16"/>
    </row>
    <row r="165" spans="1:9" x14ac:dyDescent="0.2">
      <c r="A165" s="15"/>
      <c r="B165" s="16"/>
      <c r="C165" s="16"/>
      <c r="D165" s="248"/>
      <c r="E165" s="16"/>
      <c r="F165" s="16"/>
      <c r="G165" s="16"/>
      <c r="H165" s="16"/>
      <c r="I165" s="16"/>
    </row>
    <row r="166" spans="1:9" x14ac:dyDescent="0.2">
      <c r="A166" s="15"/>
      <c r="B166" s="16"/>
      <c r="C166" s="16"/>
      <c r="D166" s="248"/>
      <c r="E166" s="16"/>
      <c r="F166" s="16"/>
      <c r="G166" s="16"/>
      <c r="H166" s="16"/>
      <c r="I166" s="16"/>
    </row>
    <row r="167" spans="1:9" x14ac:dyDescent="0.2">
      <c r="A167" s="15"/>
      <c r="B167" s="16"/>
      <c r="C167" s="16"/>
      <c r="D167" s="248"/>
      <c r="E167" s="16"/>
      <c r="F167" s="16"/>
      <c r="G167" s="16"/>
      <c r="H167" s="16"/>
      <c r="I167" s="16"/>
    </row>
    <row r="168" spans="1:9" x14ac:dyDescent="0.2">
      <c r="A168" s="15"/>
      <c r="B168" s="16"/>
      <c r="C168" s="16"/>
      <c r="D168" s="248"/>
      <c r="E168" s="16"/>
      <c r="F168" s="16"/>
      <c r="G168" s="16"/>
      <c r="H168" s="16"/>
      <c r="I168" s="16"/>
    </row>
    <row r="169" spans="1:9" x14ac:dyDescent="0.2">
      <c r="A169" s="15"/>
      <c r="B169" s="16"/>
      <c r="C169" s="16"/>
      <c r="D169" s="248"/>
      <c r="E169" s="16"/>
      <c r="F169" s="16"/>
      <c r="G169" s="16"/>
      <c r="H169" s="16"/>
      <c r="I169" s="16"/>
    </row>
    <row r="170" spans="1:9" x14ac:dyDescent="0.2">
      <c r="A170" s="15"/>
      <c r="B170" s="16"/>
      <c r="C170" s="16"/>
      <c r="D170" s="248"/>
      <c r="E170" s="16"/>
      <c r="F170" s="16"/>
      <c r="G170" s="16"/>
      <c r="H170" s="16"/>
      <c r="I170" s="16"/>
    </row>
    <row r="171" spans="1:9" x14ac:dyDescent="0.2">
      <c r="A171" s="15"/>
      <c r="B171" s="16"/>
      <c r="C171" s="16"/>
      <c r="D171" s="248"/>
      <c r="E171" s="16"/>
      <c r="F171" s="16"/>
      <c r="G171" s="16"/>
      <c r="H171" s="16"/>
      <c r="I171" s="16"/>
    </row>
    <row r="172" spans="1:9" x14ac:dyDescent="0.2">
      <c r="A172" s="15"/>
      <c r="B172" s="16"/>
      <c r="C172" s="16"/>
      <c r="D172" s="248"/>
      <c r="E172" s="16"/>
      <c r="F172" s="16"/>
      <c r="G172" s="16"/>
      <c r="H172" s="16"/>
      <c r="I172" s="16"/>
    </row>
    <row r="173" spans="1:9" x14ac:dyDescent="0.2">
      <c r="A173" s="15"/>
      <c r="B173" s="16"/>
      <c r="C173" s="16"/>
      <c r="D173" s="248"/>
      <c r="E173" s="16"/>
      <c r="F173" s="16"/>
      <c r="G173" s="16"/>
      <c r="H173" s="16"/>
      <c r="I173" s="16"/>
    </row>
    <row r="174" spans="1:9" x14ac:dyDescent="0.2">
      <c r="A174" s="15"/>
      <c r="B174" s="16"/>
      <c r="C174" s="16"/>
      <c r="D174" s="248"/>
      <c r="E174" s="16"/>
      <c r="F174" s="16"/>
      <c r="G174" s="16"/>
      <c r="H174" s="16"/>
      <c r="I174" s="16"/>
    </row>
    <row r="175" spans="1:9" x14ac:dyDescent="0.2">
      <c r="A175" s="15"/>
      <c r="B175" s="16"/>
      <c r="C175" s="16"/>
      <c r="D175" s="248"/>
      <c r="E175" s="16"/>
      <c r="F175" s="16"/>
      <c r="G175" s="16"/>
      <c r="H175" s="16"/>
      <c r="I175" s="16"/>
    </row>
    <row r="176" spans="1:9" x14ac:dyDescent="0.2">
      <c r="A176" s="15"/>
      <c r="B176" s="16"/>
      <c r="C176" s="16"/>
      <c r="D176" s="248"/>
      <c r="E176" s="16"/>
      <c r="F176" s="16"/>
      <c r="G176" s="16"/>
      <c r="H176" s="16"/>
    </row>
    <row r="177" spans="1:8" x14ac:dyDescent="0.2">
      <c r="A177" s="15"/>
      <c r="B177" s="16"/>
      <c r="C177" s="16"/>
      <c r="D177" s="248"/>
      <c r="E177" s="16"/>
      <c r="F177" s="16"/>
      <c r="G177" s="16"/>
      <c r="H177" s="16"/>
    </row>
    <row r="178" spans="1:8" x14ac:dyDescent="0.2">
      <c r="A178" s="15"/>
      <c r="B178" s="16"/>
      <c r="C178" s="16"/>
      <c r="D178" s="248"/>
      <c r="E178" s="16"/>
      <c r="F178" s="16"/>
      <c r="G178" s="16"/>
      <c r="H178" s="16"/>
    </row>
    <row r="179" spans="1:8" x14ac:dyDescent="0.2">
      <c r="A179" s="15"/>
      <c r="B179" s="16"/>
      <c r="C179" s="16"/>
      <c r="D179" s="248"/>
      <c r="E179" s="16"/>
      <c r="F179" s="16"/>
      <c r="G179" s="16"/>
      <c r="H179" s="16"/>
    </row>
    <row r="180" spans="1:8" x14ac:dyDescent="0.2">
      <c r="A180" s="15"/>
      <c r="B180" s="16"/>
      <c r="C180" s="16"/>
      <c r="D180" s="248"/>
      <c r="E180" s="16"/>
      <c r="F180" s="16"/>
      <c r="G180" s="16"/>
      <c r="H180" s="16"/>
    </row>
    <row r="181" spans="1:8" x14ac:dyDescent="0.2">
      <c r="A181" s="15"/>
      <c r="B181" s="16"/>
      <c r="C181" s="16"/>
      <c r="D181" s="248"/>
      <c r="E181" s="16"/>
      <c r="F181" s="16"/>
      <c r="G181" s="16"/>
      <c r="H181" s="16"/>
    </row>
    <row r="182" spans="1:8" x14ac:dyDescent="0.2">
      <c r="A182" s="15"/>
      <c r="B182" s="16"/>
      <c r="C182" s="16"/>
      <c r="D182" s="248"/>
      <c r="E182" s="16"/>
      <c r="F182" s="16"/>
      <c r="G182" s="16"/>
      <c r="H182" s="16"/>
    </row>
    <row r="183" spans="1:8" x14ac:dyDescent="0.2">
      <c r="A183" s="15"/>
      <c r="B183" s="16"/>
      <c r="C183" s="16"/>
      <c r="D183" s="248"/>
      <c r="E183" s="16"/>
      <c r="F183" s="16"/>
      <c r="G183" s="16"/>
      <c r="H183" s="16"/>
    </row>
    <row r="184" spans="1:8" x14ac:dyDescent="0.2">
      <c r="A184" s="15"/>
      <c r="B184" s="16"/>
      <c r="C184" s="16"/>
      <c r="D184" s="248"/>
      <c r="E184" s="16"/>
      <c r="F184" s="16"/>
      <c r="G184" s="16"/>
      <c r="H184" s="16"/>
    </row>
    <row r="185" spans="1:8" x14ac:dyDescent="0.2">
      <c r="A185" s="15"/>
      <c r="B185" s="16"/>
      <c r="C185" s="16"/>
      <c r="D185" s="248"/>
      <c r="E185" s="16"/>
      <c r="F185" s="16"/>
      <c r="G185" s="16"/>
      <c r="H185" s="16"/>
    </row>
    <row r="186" spans="1:8" x14ac:dyDescent="0.2">
      <c r="A186" s="15"/>
      <c r="B186" s="16"/>
      <c r="C186" s="16"/>
      <c r="D186" s="248"/>
      <c r="E186" s="16"/>
      <c r="F186" s="16"/>
      <c r="G186" s="16"/>
      <c r="H186" s="16"/>
    </row>
    <row r="187" spans="1:8" x14ac:dyDescent="0.2">
      <c r="A187" s="15"/>
      <c r="B187" s="16"/>
      <c r="C187" s="16"/>
      <c r="D187" s="248"/>
      <c r="E187" s="16"/>
      <c r="F187" s="16"/>
      <c r="G187" s="16"/>
      <c r="H187" s="16"/>
    </row>
    <row r="188" spans="1:8" x14ac:dyDescent="0.2">
      <c r="A188" s="15"/>
      <c r="B188" s="16"/>
      <c r="C188" s="16"/>
      <c r="D188" s="248"/>
      <c r="E188" s="16"/>
      <c r="F188" s="16"/>
      <c r="G188" s="16"/>
      <c r="H188" s="16"/>
    </row>
    <row r="189" spans="1:8" x14ac:dyDescent="0.2">
      <c r="A189" s="15"/>
      <c r="B189" s="16"/>
      <c r="C189" s="16"/>
      <c r="D189" s="248"/>
      <c r="E189" s="16"/>
      <c r="F189" s="16"/>
      <c r="G189" s="16"/>
      <c r="H189" s="16"/>
    </row>
    <row r="190" spans="1:8" x14ac:dyDescent="0.2">
      <c r="A190" s="15"/>
      <c r="B190" s="16"/>
      <c r="C190" s="16"/>
      <c r="D190" s="248"/>
      <c r="E190" s="16"/>
      <c r="F190" s="16"/>
      <c r="G190" s="16"/>
      <c r="H190" s="16"/>
    </row>
    <row r="191" spans="1:8" x14ac:dyDescent="0.2">
      <c r="A191" s="15"/>
      <c r="B191" s="16"/>
      <c r="C191" s="16"/>
      <c r="D191" s="248"/>
      <c r="E191" s="16"/>
      <c r="F191" s="16"/>
      <c r="G191" s="16"/>
      <c r="H191" s="16"/>
    </row>
    <row r="192" spans="1:8" x14ac:dyDescent="0.2">
      <c r="A192" s="15"/>
      <c r="B192" s="16"/>
      <c r="C192" s="16"/>
      <c r="D192" s="248"/>
      <c r="E192" s="16"/>
      <c r="F192" s="16"/>
      <c r="G192" s="16"/>
      <c r="H192" s="16"/>
    </row>
    <row r="193" spans="1:8" x14ac:dyDescent="0.2">
      <c r="A193" s="15"/>
      <c r="B193" s="16"/>
      <c r="C193" s="16"/>
      <c r="D193" s="248"/>
      <c r="E193" s="16"/>
      <c r="F193" s="16"/>
      <c r="G193" s="16"/>
      <c r="H193" s="16"/>
    </row>
    <row r="194" spans="1:8" x14ac:dyDescent="0.2">
      <c r="A194" s="15"/>
      <c r="B194" s="16"/>
      <c r="C194" s="16"/>
      <c r="D194" s="248"/>
      <c r="E194" s="16"/>
      <c r="F194" s="16"/>
      <c r="G194" s="16"/>
      <c r="H194" s="16"/>
    </row>
    <row r="195" spans="1:8" x14ac:dyDescent="0.2">
      <c r="A195" s="15"/>
      <c r="B195" s="16"/>
      <c r="C195" s="16"/>
      <c r="D195" s="248"/>
      <c r="E195" s="16"/>
      <c r="F195" s="16"/>
      <c r="G195" s="16"/>
      <c r="H195" s="16"/>
    </row>
    <row r="196" spans="1:8" x14ac:dyDescent="0.2">
      <c r="A196" s="15"/>
      <c r="B196" s="16"/>
      <c r="C196" s="16"/>
      <c r="D196" s="248"/>
      <c r="E196" s="16"/>
      <c r="F196" s="16"/>
      <c r="G196" s="16"/>
      <c r="H196" s="16"/>
    </row>
    <row r="197" spans="1:8" x14ac:dyDescent="0.2">
      <c r="A197" s="15"/>
      <c r="B197" s="16"/>
      <c r="C197" s="16"/>
      <c r="D197" s="248"/>
      <c r="E197" s="16"/>
      <c r="F197" s="16"/>
      <c r="G197" s="16"/>
      <c r="H197" s="16"/>
    </row>
    <row r="198" spans="1:8" x14ac:dyDescent="0.2">
      <c r="A198" s="15"/>
      <c r="B198" s="16"/>
      <c r="C198" s="16"/>
      <c r="D198" s="248"/>
      <c r="E198" s="16"/>
      <c r="F198" s="16"/>
      <c r="G198" s="16"/>
      <c r="H198" s="16"/>
    </row>
    <row r="199" spans="1:8" x14ac:dyDescent="0.2">
      <c r="A199" s="15"/>
      <c r="B199" s="16"/>
      <c r="C199" s="16"/>
      <c r="D199" s="248"/>
      <c r="E199" s="16"/>
      <c r="F199" s="16"/>
      <c r="G199" s="16"/>
      <c r="H199" s="16"/>
    </row>
    <row r="200" spans="1:8" x14ac:dyDescent="0.2">
      <c r="A200" s="15"/>
      <c r="B200" s="16"/>
      <c r="C200" s="16"/>
      <c r="D200" s="248"/>
      <c r="E200" s="16"/>
      <c r="F200" s="16"/>
      <c r="G200" s="16"/>
      <c r="H200" s="16"/>
    </row>
    <row r="201" spans="1:8" x14ac:dyDescent="0.2">
      <c r="A201" s="15"/>
      <c r="B201" s="16"/>
      <c r="C201" s="16"/>
      <c r="D201" s="248"/>
      <c r="E201" s="16"/>
      <c r="F201" s="16"/>
      <c r="G201" s="16"/>
      <c r="H201" s="16"/>
    </row>
    <row r="202" spans="1:8" x14ac:dyDescent="0.2">
      <c r="A202" s="15"/>
      <c r="B202" s="16"/>
      <c r="C202" s="16"/>
      <c r="D202" s="248"/>
      <c r="E202" s="16"/>
      <c r="F202" s="16"/>
      <c r="G202" s="16"/>
      <c r="H202" s="16"/>
    </row>
    <row r="203" spans="1:8" x14ac:dyDescent="0.2">
      <c r="A203" s="15"/>
      <c r="B203" s="16"/>
      <c r="C203" s="16"/>
      <c r="D203" s="248"/>
      <c r="E203" s="16"/>
      <c r="F203" s="16"/>
      <c r="G203" s="16"/>
      <c r="H203" s="16"/>
    </row>
    <row r="204" spans="1:8" x14ac:dyDescent="0.2">
      <c r="A204" s="15"/>
      <c r="B204" s="16"/>
      <c r="C204" s="16"/>
      <c r="D204" s="248"/>
      <c r="E204" s="16"/>
      <c r="F204" s="16"/>
      <c r="G204" s="16"/>
      <c r="H204" s="16"/>
    </row>
    <row r="205" spans="1:8" x14ac:dyDescent="0.2">
      <c r="A205" s="15"/>
      <c r="B205" s="16"/>
      <c r="C205" s="16"/>
      <c r="D205" s="248"/>
      <c r="E205" s="16"/>
      <c r="F205" s="16"/>
      <c r="G205" s="16"/>
      <c r="H205" s="16"/>
    </row>
    <row r="206" spans="1:8" x14ac:dyDescent="0.2">
      <c r="A206" s="15"/>
      <c r="B206" s="16"/>
      <c r="C206" s="16"/>
      <c r="D206" s="248"/>
      <c r="E206" s="16"/>
      <c r="F206" s="16"/>
      <c r="G206" s="16"/>
      <c r="H206" s="16"/>
    </row>
    <row r="207" spans="1:8" x14ac:dyDescent="0.2">
      <c r="A207" s="15"/>
      <c r="B207" s="16"/>
      <c r="C207" s="16"/>
      <c r="D207" s="248"/>
      <c r="E207" s="16"/>
      <c r="F207" s="16"/>
      <c r="G207" s="16"/>
      <c r="H207" s="16"/>
    </row>
    <row r="208" spans="1:8" x14ac:dyDescent="0.2">
      <c r="A208" s="15"/>
      <c r="B208" s="16"/>
      <c r="C208" s="16"/>
      <c r="D208" s="248"/>
      <c r="E208" s="16"/>
      <c r="F208" s="16"/>
      <c r="G208" s="16"/>
      <c r="H208" s="16"/>
    </row>
    <row r="209" spans="1:8" x14ac:dyDescent="0.2">
      <c r="A209" s="15"/>
      <c r="B209" s="16"/>
      <c r="C209" s="16"/>
      <c r="D209" s="248"/>
      <c r="E209" s="16"/>
      <c r="F209" s="16"/>
      <c r="G209" s="16"/>
      <c r="H209" s="16"/>
    </row>
    <row r="210" spans="1:8" x14ac:dyDescent="0.2">
      <c r="A210" s="15"/>
      <c r="B210" s="16"/>
      <c r="C210" s="16"/>
      <c r="D210" s="248"/>
      <c r="E210" s="16"/>
      <c r="F210" s="16"/>
      <c r="G210" s="16"/>
      <c r="H210" s="16"/>
    </row>
    <row r="211" spans="1:8" x14ac:dyDescent="0.2">
      <c r="A211" s="15"/>
      <c r="B211" s="16"/>
      <c r="C211" s="16"/>
      <c r="D211" s="248"/>
      <c r="E211" s="16"/>
      <c r="F211" s="16"/>
      <c r="G211" s="16"/>
      <c r="H211" s="16"/>
    </row>
    <row r="212" spans="1:8" x14ac:dyDescent="0.2">
      <c r="A212" s="15"/>
      <c r="B212" s="16"/>
      <c r="C212" s="16"/>
      <c r="D212" s="248"/>
      <c r="E212" s="16"/>
      <c r="F212" s="16"/>
      <c r="G212" s="16"/>
      <c r="H212" s="16"/>
    </row>
    <row r="213" spans="1:8" x14ac:dyDescent="0.2">
      <c r="A213" s="15"/>
      <c r="B213" s="16"/>
      <c r="C213" s="16"/>
      <c r="D213" s="248"/>
      <c r="E213" s="16"/>
      <c r="F213" s="16"/>
      <c r="G213" s="16"/>
      <c r="H213" s="16"/>
    </row>
    <row r="214" spans="1:8" x14ac:dyDescent="0.2">
      <c r="A214" s="15"/>
      <c r="B214" s="16"/>
      <c r="C214" s="16"/>
      <c r="D214" s="248"/>
      <c r="E214" s="16"/>
      <c r="F214" s="16"/>
      <c r="G214" s="16"/>
      <c r="H214" s="16"/>
    </row>
    <row r="215" spans="1:8" x14ac:dyDescent="0.2">
      <c r="A215" s="15"/>
      <c r="B215" s="16"/>
      <c r="C215" s="16"/>
      <c r="D215" s="248"/>
      <c r="E215" s="16"/>
      <c r="F215" s="16"/>
      <c r="G215" s="16"/>
      <c r="H215" s="16"/>
    </row>
    <row r="216" spans="1:8" x14ac:dyDescent="0.2">
      <c r="A216" s="15"/>
      <c r="B216" s="16"/>
      <c r="C216" s="16"/>
      <c r="D216" s="248"/>
      <c r="E216" s="16"/>
      <c r="F216" s="16"/>
      <c r="G216" s="16"/>
      <c r="H216" s="16"/>
    </row>
    <row r="217" spans="1:8" x14ac:dyDescent="0.2">
      <c r="A217" s="15"/>
      <c r="B217" s="16"/>
      <c r="C217" s="16"/>
      <c r="D217" s="248"/>
      <c r="E217" s="16"/>
      <c r="F217" s="16"/>
      <c r="G217" s="16"/>
      <c r="H217" s="16"/>
    </row>
    <row r="218" spans="1:8" x14ac:dyDescent="0.2">
      <c r="A218" s="15"/>
      <c r="B218" s="16"/>
      <c r="C218" s="16"/>
      <c r="D218" s="248"/>
      <c r="E218" s="16"/>
      <c r="F218" s="16"/>
      <c r="G218" s="16"/>
      <c r="H218" s="16"/>
    </row>
    <row r="219" spans="1:8" x14ac:dyDescent="0.2">
      <c r="A219" s="15"/>
      <c r="B219" s="16"/>
      <c r="C219" s="16"/>
      <c r="D219" s="248"/>
      <c r="E219" s="16"/>
      <c r="F219" s="16"/>
      <c r="G219" s="16"/>
      <c r="H219" s="16"/>
    </row>
    <row r="220" spans="1:8" x14ac:dyDescent="0.2">
      <c r="A220" s="15"/>
      <c r="B220" s="16"/>
      <c r="C220" s="16"/>
      <c r="D220" s="248"/>
      <c r="E220" s="16"/>
      <c r="F220" s="16"/>
      <c r="G220" s="16"/>
      <c r="H220" s="16"/>
    </row>
    <row r="221" spans="1:8" x14ac:dyDescent="0.2">
      <c r="A221" s="15"/>
      <c r="B221" s="16"/>
      <c r="C221" s="16"/>
      <c r="D221" s="248"/>
      <c r="E221" s="16"/>
      <c r="F221" s="16"/>
      <c r="G221" s="16"/>
      <c r="H221" s="16"/>
    </row>
    <row r="222" spans="1:8" x14ac:dyDescent="0.2">
      <c r="A222" s="15"/>
      <c r="B222" s="16"/>
      <c r="C222" s="16"/>
      <c r="D222" s="248"/>
      <c r="E222" s="16"/>
      <c r="F222" s="16"/>
      <c r="G222" s="16"/>
      <c r="H222" s="16"/>
    </row>
    <row r="223" spans="1:8" x14ac:dyDescent="0.2">
      <c r="A223" s="15"/>
      <c r="B223" s="16"/>
      <c r="C223" s="16"/>
      <c r="D223" s="248"/>
      <c r="E223" s="16"/>
      <c r="F223" s="16"/>
      <c r="G223" s="16"/>
      <c r="H223" s="16"/>
    </row>
    <row r="224" spans="1:8" x14ac:dyDescent="0.2">
      <c r="A224" s="15"/>
      <c r="B224" s="16"/>
      <c r="C224" s="16"/>
      <c r="D224" s="248"/>
      <c r="E224" s="16"/>
      <c r="F224" s="16"/>
      <c r="G224" s="16"/>
      <c r="H224" s="16"/>
    </row>
    <row r="225" spans="1:8" x14ac:dyDescent="0.2">
      <c r="A225" s="15"/>
      <c r="B225" s="16"/>
      <c r="C225" s="16"/>
      <c r="D225" s="248"/>
      <c r="E225" s="16"/>
      <c r="F225" s="16"/>
      <c r="G225" s="16"/>
      <c r="H225" s="16"/>
    </row>
    <row r="226" spans="1:8" x14ac:dyDescent="0.2">
      <c r="A226" s="15"/>
      <c r="B226" s="16"/>
      <c r="C226" s="16"/>
      <c r="D226" s="248"/>
      <c r="E226" s="16"/>
      <c r="F226" s="16"/>
      <c r="G226" s="16"/>
      <c r="H226" s="16"/>
    </row>
    <row r="227" spans="1:8" x14ac:dyDescent="0.2">
      <c r="A227" s="15"/>
      <c r="B227" s="16"/>
      <c r="C227" s="16"/>
      <c r="D227" s="248"/>
      <c r="E227" s="16"/>
      <c r="F227" s="16"/>
      <c r="G227" s="16"/>
      <c r="H227" s="16"/>
    </row>
    <row r="228" spans="1:8" x14ac:dyDescent="0.2">
      <c r="A228" s="15"/>
      <c r="B228" s="16"/>
      <c r="C228" s="16"/>
      <c r="D228" s="248"/>
      <c r="E228" s="16"/>
      <c r="F228" s="16"/>
      <c r="G228" s="16"/>
      <c r="H228" s="16"/>
    </row>
    <row r="229" spans="1:8" x14ac:dyDescent="0.2">
      <c r="A229" s="15"/>
      <c r="B229" s="16"/>
      <c r="C229" s="16"/>
      <c r="D229" s="248"/>
      <c r="E229" s="16"/>
      <c r="F229" s="16"/>
      <c r="G229" s="16"/>
      <c r="H229" s="16"/>
    </row>
    <row r="230" spans="1:8" x14ac:dyDescent="0.2">
      <c r="A230" s="15"/>
      <c r="B230" s="16"/>
      <c r="C230" s="16"/>
      <c r="D230" s="248"/>
      <c r="E230" s="16"/>
      <c r="F230" s="16"/>
      <c r="G230" s="16"/>
      <c r="H230" s="16"/>
    </row>
    <row r="231" spans="1:8" x14ac:dyDescent="0.2">
      <c r="A231" s="15"/>
      <c r="B231" s="16"/>
      <c r="C231" s="16"/>
      <c r="D231" s="248"/>
      <c r="E231" s="16"/>
      <c r="F231" s="16"/>
      <c r="G231" s="16"/>
      <c r="H231" s="16"/>
    </row>
    <row r="232" spans="1:8" x14ac:dyDescent="0.2">
      <c r="A232" s="15"/>
      <c r="B232" s="16"/>
      <c r="C232" s="16"/>
      <c r="D232" s="248"/>
      <c r="E232" s="16"/>
      <c r="F232" s="16"/>
      <c r="G232" s="16"/>
      <c r="H232" s="16"/>
    </row>
    <row r="233" spans="1:8" x14ac:dyDescent="0.2">
      <c r="A233" s="15"/>
      <c r="B233" s="16"/>
      <c r="C233" s="16"/>
      <c r="D233" s="248"/>
      <c r="E233" s="16"/>
      <c r="F233" s="16"/>
      <c r="G233" s="16"/>
      <c r="H233" s="16"/>
    </row>
    <row r="234" spans="1:8" x14ac:dyDescent="0.2">
      <c r="A234" s="15"/>
      <c r="B234" s="16"/>
      <c r="C234" s="16"/>
      <c r="D234" s="248"/>
      <c r="E234" s="16"/>
      <c r="F234" s="16"/>
      <c r="G234" s="16"/>
      <c r="H234" s="16"/>
    </row>
    <row r="235" spans="1:8" x14ac:dyDescent="0.2">
      <c r="A235" s="15"/>
      <c r="B235" s="16"/>
      <c r="C235" s="16"/>
      <c r="D235" s="248"/>
      <c r="E235" s="16"/>
      <c r="F235" s="16"/>
      <c r="G235" s="16"/>
      <c r="H235" s="16"/>
    </row>
    <row r="236" spans="1:8" x14ac:dyDescent="0.2">
      <c r="A236" s="15"/>
      <c r="B236" s="16"/>
      <c r="C236" s="16"/>
      <c r="D236" s="248"/>
      <c r="E236" s="16"/>
      <c r="F236" s="16"/>
      <c r="G236" s="16"/>
      <c r="H236" s="16"/>
    </row>
    <row r="237" spans="1:8" x14ac:dyDescent="0.2">
      <c r="A237" s="15"/>
      <c r="B237" s="16"/>
      <c r="C237" s="16"/>
      <c r="D237" s="248"/>
      <c r="E237" s="16"/>
      <c r="F237" s="16"/>
      <c r="G237" s="16"/>
      <c r="H237" s="16"/>
    </row>
    <row r="238" spans="1:8" x14ac:dyDescent="0.2">
      <c r="A238" s="15"/>
      <c r="B238" s="16"/>
      <c r="C238" s="16"/>
      <c r="D238" s="248"/>
      <c r="E238" s="16"/>
      <c r="F238" s="16"/>
      <c r="G238" s="16"/>
      <c r="H238" s="16"/>
    </row>
    <row r="239" spans="1:8" x14ac:dyDescent="0.2">
      <c r="A239" s="15"/>
      <c r="B239" s="16"/>
      <c r="C239" s="16"/>
      <c r="D239" s="248"/>
      <c r="E239" s="16"/>
      <c r="F239" s="16"/>
      <c r="G239" s="16"/>
      <c r="H239" s="16"/>
    </row>
    <row r="240" spans="1:8" x14ac:dyDescent="0.2">
      <c r="A240" s="15"/>
      <c r="B240" s="16"/>
      <c r="C240" s="16"/>
      <c r="D240" s="248"/>
      <c r="E240" s="16"/>
      <c r="F240" s="16"/>
      <c r="G240" s="16"/>
      <c r="H240" s="16"/>
    </row>
    <row r="241" spans="1:8" x14ac:dyDescent="0.2">
      <c r="A241" s="15"/>
      <c r="B241" s="16"/>
      <c r="C241" s="16"/>
      <c r="D241" s="248"/>
      <c r="E241" s="16"/>
      <c r="F241" s="16"/>
      <c r="G241" s="16"/>
      <c r="H241" s="16"/>
    </row>
    <row r="242" spans="1:8" x14ac:dyDescent="0.2">
      <c r="A242" s="15"/>
      <c r="B242" s="16"/>
      <c r="C242" s="16"/>
      <c r="D242" s="248"/>
      <c r="E242" s="16"/>
      <c r="F242" s="16"/>
      <c r="G242" s="16"/>
      <c r="H242" s="16"/>
    </row>
    <row r="243" spans="1:8" x14ac:dyDescent="0.2">
      <c r="A243" s="15"/>
      <c r="B243" s="16"/>
      <c r="C243" s="16"/>
      <c r="D243" s="248"/>
      <c r="E243" s="16"/>
      <c r="F243" s="16"/>
      <c r="G243" s="16"/>
      <c r="H243" s="16"/>
    </row>
    <row r="244" spans="1:8" x14ac:dyDescent="0.2">
      <c r="A244" s="15"/>
      <c r="B244" s="16"/>
      <c r="C244" s="16"/>
      <c r="D244" s="248"/>
      <c r="E244" s="16"/>
      <c r="F244" s="16"/>
      <c r="G244" s="16"/>
      <c r="H244" s="16"/>
    </row>
    <row r="245" spans="1:8" x14ac:dyDescent="0.2">
      <c r="A245" s="15"/>
      <c r="B245" s="16"/>
      <c r="C245" s="16"/>
      <c r="D245" s="248"/>
      <c r="E245" s="16"/>
      <c r="F245" s="16"/>
      <c r="G245" s="16"/>
      <c r="H245" s="16"/>
    </row>
    <row r="246" spans="1:8" x14ac:dyDescent="0.2">
      <c r="A246" s="15"/>
      <c r="B246" s="16"/>
      <c r="C246" s="16"/>
      <c r="D246" s="248"/>
      <c r="E246" s="16"/>
      <c r="F246" s="16"/>
      <c r="G246" s="16"/>
      <c r="H246" s="16"/>
    </row>
    <row r="247" spans="1:8" x14ac:dyDescent="0.2">
      <c r="A247" s="15"/>
      <c r="B247" s="16"/>
      <c r="C247" s="16"/>
      <c r="D247" s="248"/>
      <c r="E247" s="16"/>
      <c r="F247" s="16"/>
      <c r="G247" s="16"/>
      <c r="H247" s="16"/>
    </row>
    <row r="248" spans="1:8" x14ac:dyDescent="0.2">
      <c r="A248" s="15"/>
      <c r="B248" s="16"/>
      <c r="C248" s="16"/>
      <c r="D248" s="248"/>
      <c r="E248" s="16"/>
      <c r="F248" s="16"/>
      <c r="G248" s="16"/>
      <c r="H248" s="16"/>
    </row>
    <row r="249" spans="1:8" x14ac:dyDescent="0.2">
      <c r="A249" s="15"/>
      <c r="B249" s="16"/>
      <c r="C249" s="16"/>
      <c r="D249" s="248"/>
      <c r="E249" s="16"/>
      <c r="F249" s="16"/>
      <c r="G249" s="16"/>
      <c r="H249" s="16"/>
    </row>
    <row r="250" spans="1:8" x14ac:dyDescent="0.2">
      <c r="A250" s="15"/>
      <c r="B250" s="16"/>
      <c r="C250" s="16"/>
      <c r="D250" s="248"/>
      <c r="E250" s="16"/>
      <c r="F250" s="16"/>
      <c r="G250" s="16"/>
      <c r="H250" s="16"/>
    </row>
    <row r="251" spans="1:8" x14ac:dyDescent="0.2">
      <c r="A251" s="15"/>
      <c r="B251" s="16"/>
      <c r="C251" s="16"/>
      <c r="D251" s="248"/>
      <c r="E251" s="16"/>
      <c r="F251" s="16"/>
      <c r="G251" s="16"/>
      <c r="H251" s="16"/>
    </row>
    <row r="252" spans="1:8" x14ac:dyDescent="0.2">
      <c r="A252" s="15"/>
      <c r="B252" s="16"/>
      <c r="C252" s="16"/>
      <c r="D252" s="248"/>
      <c r="E252" s="16"/>
      <c r="F252" s="16"/>
      <c r="G252" s="16"/>
      <c r="H252" s="16"/>
    </row>
    <row r="253" spans="1:8" x14ac:dyDescent="0.2">
      <c r="A253" s="15"/>
      <c r="B253" s="16"/>
      <c r="C253" s="16"/>
      <c r="D253" s="248"/>
      <c r="E253" s="16"/>
      <c r="F253" s="16"/>
      <c r="G253" s="16"/>
      <c r="H253" s="16"/>
    </row>
    <row r="254" spans="1:8" x14ac:dyDescent="0.2">
      <c r="A254" s="15"/>
      <c r="B254" s="16"/>
      <c r="C254" s="16"/>
      <c r="D254" s="248"/>
      <c r="E254" s="16"/>
      <c r="F254" s="16"/>
      <c r="G254" s="16"/>
      <c r="H254" s="16"/>
    </row>
    <row r="255" spans="1:8" x14ac:dyDescent="0.2">
      <c r="A255" s="15"/>
      <c r="B255" s="16"/>
      <c r="C255" s="16"/>
      <c r="D255" s="248"/>
      <c r="E255" s="16"/>
      <c r="F255" s="16"/>
      <c r="G255" s="16"/>
      <c r="H255" s="16"/>
    </row>
    <row r="256" spans="1:8" x14ac:dyDescent="0.2">
      <c r="A256" s="15"/>
      <c r="B256" s="16"/>
      <c r="C256" s="16"/>
      <c r="D256" s="248"/>
      <c r="E256" s="16"/>
      <c r="F256" s="16"/>
      <c r="G256" s="16"/>
      <c r="H256" s="16"/>
    </row>
    <row r="257" spans="1:8" x14ac:dyDescent="0.2">
      <c r="A257" s="15"/>
      <c r="B257" s="16"/>
      <c r="C257" s="16"/>
      <c r="D257" s="248"/>
      <c r="E257" s="16"/>
      <c r="F257" s="16"/>
      <c r="G257" s="16"/>
      <c r="H257" s="16"/>
    </row>
    <row r="258" spans="1:8" x14ac:dyDescent="0.2">
      <c r="A258" s="15"/>
      <c r="B258" s="16"/>
      <c r="C258" s="16"/>
      <c r="D258" s="248"/>
      <c r="E258" s="16"/>
      <c r="F258" s="16"/>
      <c r="G258" s="16"/>
      <c r="H258" s="16"/>
    </row>
    <row r="259" spans="1:8" x14ac:dyDescent="0.2">
      <c r="A259" s="15"/>
      <c r="B259" s="16"/>
      <c r="C259" s="16"/>
      <c r="D259" s="248"/>
      <c r="E259" s="16"/>
      <c r="F259" s="16"/>
      <c r="G259" s="16"/>
      <c r="H259" s="16"/>
    </row>
    <row r="260" spans="1:8" x14ac:dyDescent="0.2">
      <c r="A260" s="15"/>
      <c r="B260" s="16"/>
      <c r="C260" s="16"/>
      <c r="D260" s="248"/>
      <c r="E260" s="16"/>
      <c r="F260" s="16"/>
      <c r="G260" s="16"/>
      <c r="H260" s="16"/>
    </row>
    <row r="261" spans="1:8" x14ac:dyDescent="0.2">
      <c r="A261" s="15"/>
      <c r="B261" s="16"/>
      <c r="C261" s="16"/>
      <c r="D261" s="248"/>
      <c r="E261" s="16"/>
      <c r="F261" s="16"/>
      <c r="G261" s="16"/>
      <c r="H261" s="16"/>
    </row>
    <row r="262" spans="1:8" x14ac:dyDescent="0.2">
      <c r="A262" s="15"/>
      <c r="B262" s="16"/>
      <c r="C262" s="16"/>
      <c r="D262" s="248"/>
      <c r="E262" s="16"/>
      <c r="F262" s="16"/>
      <c r="G262" s="16"/>
      <c r="H262" s="16"/>
    </row>
    <row r="263" spans="1:8" x14ac:dyDescent="0.2">
      <c r="A263" s="15"/>
      <c r="B263" s="16"/>
      <c r="C263" s="16"/>
      <c r="D263" s="248"/>
      <c r="E263" s="16"/>
      <c r="F263" s="16"/>
      <c r="G263" s="16"/>
      <c r="H263" s="16"/>
    </row>
    <row r="264" spans="1:8" x14ac:dyDescent="0.2">
      <c r="A264" s="15"/>
      <c r="B264" s="16"/>
      <c r="C264" s="16"/>
      <c r="D264" s="248"/>
      <c r="E264" s="16"/>
      <c r="F264" s="16"/>
      <c r="G264" s="16"/>
      <c r="H264" s="16"/>
    </row>
    <row r="265" spans="1:8" x14ac:dyDescent="0.2">
      <c r="A265" s="15"/>
      <c r="B265" s="16"/>
      <c r="C265" s="16"/>
      <c r="D265" s="248"/>
      <c r="E265" s="16"/>
      <c r="F265" s="16"/>
      <c r="G265" s="16"/>
      <c r="H265" s="16"/>
    </row>
    <row r="266" spans="1:8" x14ac:dyDescent="0.2">
      <c r="A266" s="15"/>
      <c r="B266" s="16"/>
      <c r="C266" s="16"/>
      <c r="D266" s="248"/>
      <c r="E266" s="16"/>
      <c r="F266" s="16"/>
      <c r="G266" s="16"/>
      <c r="H266" s="16"/>
    </row>
    <row r="267" spans="1:8" x14ac:dyDescent="0.2">
      <c r="A267" s="15"/>
      <c r="B267" s="16"/>
      <c r="C267" s="16"/>
      <c r="D267" s="248"/>
      <c r="E267" s="16"/>
      <c r="F267" s="16"/>
      <c r="G267" s="16"/>
      <c r="H267" s="16"/>
    </row>
    <row r="268" spans="1:8" x14ac:dyDescent="0.2">
      <c r="A268" s="15"/>
      <c r="B268" s="16"/>
      <c r="C268" s="16"/>
      <c r="D268" s="248"/>
      <c r="E268" s="16"/>
      <c r="F268" s="16"/>
      <c r="G268" s="16"/>
      <c r="H268" s="16"/>
    </row>
    <row r="269" spans="1:8" x14ac:dyDescent="0.2">
      <c r="A269" s="15"/>
      <c r="B269" s="16"/>
      <c r="C269" s="16"/>
      <c r="D269" s="248"/>
      <c r="E269" s="16"/>
      <c r="F269" s="16"/>
      <c r="G269" s="16"/>
      <c r="H269" s="16"/>
    </row>
    <row r="270" spans="1:8" x14ac:dyDescent="0.2">
      <c r="A270" s="15"/>
      <c r="B270" s="16"/>
      <c r="C270" s="16"/>
      <c r="D270" s="248"/>
      <c r="E270" s="16"/>
      <c r="F270" s="16"/>
      <c r="G270" s="16"/>
      <c r="H270" s="16"/>
    </row>
    <row r="271" spans="1:8" x14ac:dyDescent="0.2">
      <c r="A271" s="15"/>
      <c r="B271" s="16"/>
      <c r="C271" s="16"/>
      <c r="D271" s="248"/>
      <c r="E271" s="16"/>
      <c r="F271" s="16"/>
      <c r="G271" s="16"/>
      <c r="H271" s="16"/>
    </row>
    <row r="272" spans="1:8" x14ac:dyDescent="0.2">
      <c r="A272" s="15"/>
      <c r="B272" s="16"/>
      <c r="C272" s="16"/>
      <c r="D272" s="248"/>
      <c r="E272" s="16"/>
      <c r="F272" s="16"/>
      <c r="G272" s="16"/>
      <c r="H272" s="16"/>
    </row>
    <row r="273" spans="1:8" x14ac:dyDescent="0.2">
      <c r="A273" s="15"/>
      <c r="B273" s="16"/>
      <c r="C273" s="16"/>
      <c r="D273" s="248"/>
      <c r="E273" s="16"/>
      <c r="F273" s="16"/>
      <c r="G273" s="16"/>
      <c r="H273" s="16"/>
    </row>
    <row r="274" spans="1:8" x14ac:dyDescent="0.2">
      <c r="A274" s="15"/>
      <c r="B274" s="16"/>
      <c r="C274" s="16"/>
      <c r="D274" s="248"/>
      <c r="E274" s="16"/>
      <c r="F274" s="16"/>
      <c r="G274" s="16"/>
      <c r="H274" s="16"/>
    </row>
    <row r="275" spans="1:8" x14ac:dyDescent="0.2">
      <c r="A275" s="15"/>
      <c r="B275" s="16"/>
      <c r="C275" s="16"/>
      <c r="D275" s="248"/>
      <c r="E275" s="16"/>
      <c r="F275" s="16"/>
      <c r="G275" s="16"/>
      <c r="H275" s="16"/>
    </row>
    <row r="276" spans="1:8" x14ac:dyDescent="0.2">
      <c r="A276" s="15"/>
      <c r="B276" s="16"/>
      <c r="C276" s="16"/>
      <c r="D276" s="248"/>
      <c r="E276" s="16"/>
      <c r="F276" s="16"/>
      <c r="G276" s="16"/>
      <c r="H276" s="16"/>
    </row>
    <row r="277" spans="1:8" x14ac:dyDescent="0.2">
      <c r="A277" s="15"/>
      <c r="B277" s="16"/>
      <c r="C277" s="16"/>
      <c r="D277" s="248"/>
      <c r="E277" s="16"/>
      <c r="F277" s="16"/>
      <c r="G277" s="16"/>
      <c r="H277" s="16"/>
    </row>
    <row r="278" spans="1:8" x14ac:dyDescent="0.2">
      <c r="A278" s="15"/>
      <c r="B278" s="16"/>
      <c r="C278" s="16"/>
      <c r="D278" s="248"/>
      <c r="E278" s="16"/>
      <c r="F278" s="16"/>
      <c r="G278" s="16"/>
      <c r="H278" s="16"/>
    </row>
    <row r="279" spans="1:8" x14ac:dyDescent="0.2">
      <c r="A279" s="15"/>
      <c r="B279" s="16"/>
      <c r="C279" s="16"/>
      <c r="D279" s="248"/>
      <c r="E279" s="16"/>
      <c r="F279" s="16"/>
      <c r="G279" s="16"/>
      <c r="H279" s="16"/>
    </row>
    <row r="280" spans="1:8" x14ac:dyDescent="0.2">
      <c r="A280" s="15"/>
      <c r="B280" s="16"/>
      <c r="C280" s="16"/>
      <c r="D280" s="248"/>
      <c r="E280" s="16"/>
      <c r="F280" s="16"/>
      <c r="G280" s="16"/>
      <c r="H280" s="16"/>
    </row>
    <row r="281" spans="1:8" x14ac:dyDescent="0.2">
      <c r="A281" s="15"/>
      <c r="B281" s="16"/>
      <c r="C281" s="16"/>
      <c r="D281" s="248"/>
      <c r="E281" s="16"/>
      <c r="F281" s="16"/>
      <c r="G281" s="16"/>
      <c r="H281" s="16"/>
    </row>
    <row r="282" spans="1:8" x14ac:dyDescent="0.2">
      <c r="A282" s="15"/>
      <c r="B282" s="16"/>
      <c r="C282" s="16"/>
      <c r="D282" s="248"/>
      <c r="E282" s="16"/>
      <c r="F282" s="16"/>
      <c r="G282" s="16"/>
      <c r="H282" s="16"/>
    </row>
    <row r="283" spans="1:8" x14ac:dyDescent="0.2">
      <c r="A283" s="15"/>
      <c r="B283" s="16"/>
      <c r="C283" s="16"/>
      <c r="D283" s="248"/>
      <c r="E283" s="16"/>
      <c r="F283" s="16"/>
      <c r="G283" s="16"/>
      <c r="H283" s="16"/>
    </row>
    <row r="284" spans="1:8" x14ac:dyDescent="0.2">
      <c r="A284" s="15"/>
      <c r="B284" s="16"/>
      <c r="C284" s="16"/>
      <c r="D284" s="248"/>
      <c r="E284" s="16"/>
      <c r="F284" s="16"/>
      <c r="G284" s="16"/>
      <c r="H284" s="16"/>
    </row>
    <row r="285" spans="1:8" x14ac:dyDescent="0.2">
      <c r="A285" s="15"/>
      <c r="B285" s="16"/>
      <c r="C285" s="16"/>
      <c r="D285" s="248"/>
      <c r="E285" s="16"/>
      <c r="F285" s="16"/>
      <c r="G285" s="16"/>
      <c r="H285" s="16"/>
    </row>
    <row r="286" spans="1:8" x14ac:dyDescent="0.2">
      <c r="A286" s="15"/>
      <c r="B286" s="16"/>
      <c r="C286" s="16"/>
      <c r="D286" s="248"/>
      <c r="E286" s="16"/>
      <c r="F286" s="16"/>
      <c r="G286" s="16"/>
      <c r="H286" s="16"/>
    </row>
    <row r="287" spans="1:8" x14ac:dyDescent="0.2">
      <c r="A287" s="15"/>
      <c r="B287" s="16"/>
      <c r="C287" s="16"/>
      <c r="D287" s="248"/>
      <c r="E287" s="16"/>
      <c r="F287" s="16"/>
      <c r="G287" s="16"/>
      <c r="H287" s="16"/>
    </row>
    <row r="288" spans="1:8" x14ac:dyDescent="0.2">
      <c r="A288" s="15"/>
      <c r="B288" s="16"/>
      <c r="C288" s="16"/>
      <c r="D288" s="248"/>
      <c r="E288" s="16"/>
      <c r="F288" s="16"/>
      <c r="G288" s="16"/>
      <c r="H288" s="16"/>
    </row>
    <row r="289" spans="1:8" x14ac:dyDescent="0.2">
      <c r="A289" s="15"/>
      <c r="B289" s="16"/>
      <c r="C289" s="16"/>
      <c r="D289" s="248"/>
      <c r="E289" s="16"/>
      <c r="F289" s="16"/>
      <c r="G289" s="16"/>
      <c r="H289" s="16"/>
    </row>
    <row r="290" spans="1:8" x14ac:dyDescent="0.2">
      <c r="A290" s="15"/>
      <c r="B290" s="16"/>
      <c r="C290" s="16"/>
      <c r="D290" s="248"/>
      <c r="E290" s="16"/>
      <c r="F290" s="16"/>
      <c r="G290" s="16"/>
      <c r="H290" s="16"/>
    </row>
    <row r="291" spans="1:8" x14ac:dyDescent="0.2">
      <c r="A291" s="15"/>
      <c r="B291" s="16"/>
      <c r="C291" s="16"/>
      <c r="D291" s="248"/>
      <c r="E291" s="16"/>
      <c r="F291" s="16"/>
      <c r="G291" s="16"/>
      <c r="H291" s="16"/>
    </row>
    <row r="292" spans="1:8" x14ac:dyDescent="0.2">
      <c r="A292" s="15"/>
      <c r="B292" s="16"/>
      <c r="C292" s="16"/>
      <c r="D292" s="248"/>
      <c r="E292" s="16"/>
      <c r="F292" s="16"/>
      <c r="G292" s="16"/>
      <c r="H292" s="16"/>
    </row>
    <row r="293" spans="1:8" x14ac:dyDescent="0.2">
      <c r="A293" s="15"/>
      <c r="B293" s="16"/>
      <c r="C293" s="16"/>
      <c r="D293" s="248"/>
      <c r="E293" s="16"/>
      <c r="F293" s="16"/>
      <c r="G293" s="16"/>
      <c r="H293" s="16"/>
    </row>
    <row r="294" spans="1:8" x14ac:dyDescent="0.2">
      <c r="A294" s="15"/>
      <c r="B294" s="16"/>
      <c r="C294" s="16"/>
      <c r="D294" s="248"/>
      <c r="E294" s="16"/>
      <c r="F294" s="16"/>
      <c r="G294" s="16"/>
      <c r="H294" s="16"/>
    </row>
    <row r="295" spans="1:8" x14ac:dyDescent="0.2">
      <c r="A295" s="15"/>
      <c r="B295" s="16"/>
      <c r="C295" s="16"/>
      <c r="D295" s="248"/>
      <c r="E295" s="16"/>
      <c r="F295" s="16"/>
      <c r="G295" s="16"/>
      <c r="H295" s="16"/>
    </row>
    <row r="296" spans="1:8" x14ac:dyDescent="0.2">
      <c r="A296" s="15"/>
      <c r="B296" s="16"/>
      <c r="C296" s="16"/>
      <c r="D296" s="248"/>
      <c r="E296" s="16"/>
      <c r="F296" s="16"/>
      <c r="G296" s="16"/>
      <c r="H296" s="16"/>
    </row>
    <row r="297" spans="1:8" x14ac:dyDescent="0.2">
      <c r="A297" s="15"/>
      <c r="B297" s="16"/>
      <c r="C297" s="16"/>
      <c r="D297" s="248"/>
      <c r="E297" s="16"/>
      <c r="F297" s="16"/>
      <c r="G297" s="16"/>
      <c r="H297" s="16"/>
    </row>
    <row r="298" spans="1:8" x14ac:dyDescent="0.2">
      <c r="A298" s="15"/>
      <c r="B298" s="16"/>
      <c r="C298" s="16"/>
      <c r="D298" s="248"/>
      <c r="E298" s="16"/>
      <c r="F298" s="16"/>
      <c r="G298" s="16"/>
      <c r="H298" s="16"/>
    </row>
    <row r="299" spans="1:8" x14ac:dyDescent="0.2">
      <c r="A299" s="15"/>
      <c r="B299" s="16"/>
      <c r="C299" s="16"/>
      <c r="D299" s="248"/>
      <c r="E299" s="16"/>
      <c r="F299" s="16"/>
      <c r="G299" s="16"/>
      <c r="H299" s="16"/>
    </row>
    <row r="300" spans="1:8" x14ac:dyDescent="0.2">
      <c r="A300" s="15"/>
      <c r="B300" s="16"/>
      <c r="C300" s="16"/>
      <c r="D300" s="248"/>
      <c r="E300" s="16"/>
      <c r="F300" s="16"/>
      <c r="G300" s="16"/>
      <c r="H300" s="16"/>
    </row>
    <row r="301" spans="1:8" x14ac:dyDescent="0.2">
      <c r="A301" s="15"/>
      <c r="B301" s="16"/>
      <c r="C301" s="16"/>
      <c r="D301" s="248"/>
      <c r="E301" s="16"/>
      <c r="F301" s="16"/>
      <c r="G301" s="16"/>
      <c r="H301" s="16"/>
    </row>
    <row r="302" spans="1:8" x14ac:dyDescent="0.2">
      <c r="A302" s="15"/>
      <c r="B302" s="16"/>
      <c r="C302" s="16"/>
      <c r="D302" s="248"/>
      <c r="E302" s="16"/>
      <c r="F302" s="16"/>
      <c r="G302" s="16"/>
      <c r="H302" s="16"/>
    </row>
    <row r="303" spans="1:8" x14ac:dyDescent="0.2">
      <c r="A303" s="15"/>
      <c r="B303" s="16"/>
      <c r="C303" s="16"/>
      <c r="D303" s="248"/>
      <c r="E303" s="16"/>
      <c r="F303" s="16"/>
      <c r="G303" s="16"/>
      <c r="H303" s="16"/>
    </row>
    <row r="304" spans="1:8" x14ac:dyDescent="0.2">
      <c r="A304" s="15"/>
      <c r="B304" s="16"/>
      <c r="C304" s="16"/>
      <c r="D304" s="248"/>
      <c r="E304" s="16"/>
      <c r="F304" s="16"/>
      <c r="G304" s="16"/>
      <c r="H304" s="16"/>
    </row>
    <row r="305" spans="1:8" x14ac:dyDescent="0.2">
      <c r="A305" s="15"/>
      <c r="B305" s="16"/>
      <c r="C305" s="16"/>
      <c r="D305" s="248"/>
      <c r="E305" s="16"/>
      <c r="F305" s="16"/>
      <c r="G305" s="16"/>
      <c r="H305" s="16"/>
    </row>
    <row r="306" spans="1:8" x14ac:dyDescent="0.2">
      <c r="A306" s="15"/>
      <c r="B306" s="16"/>
      <c r="C306" s="16"/>
      <c r="D306" s="248"/>
      <c r="E306" s="16"/>
      <c r="F306" s="16"/>
      <c r="G306" s="16"/>
      <c r="H306" s="16"/>
    </row>
    <row r="307" spans="1:8" x14ac:dyDescent="0.2">
      <c r="A307" s="15"/>
      <c r="B307" s="16"/>
      <c r="C307" s="16"/>
      <c r="D307" s="248"/>
      <c r="E307" s="16"/>
      <c r="F307" s="16"/>
      <c r="G307" s="16"/>
      <c r="H307" s="16"/>
    </row>
    <row r="308" spans="1:8" x14ac:dyDescent="0.2">
      <c r="A308" s="15"/>
      <c r="B308" s="16"/>
      <c r="C308" s="16"/>
      <c r="D308" s="248"/>
      <c r="E308" s="16"/>
      <c r="F308" s="16"/>
      <c r="G308" s="16"/>
      <c r="H308" s="16"/>
    </row>
    <row r="309" spans="1:8" x14ac:dyDescent="0.2">
      <c r="A309" s="15"/>
      <c r="B309" s="16"/>
      <c r="C309" s="16"/>
      <c r="D309" s="248"/>
      <c r="E309" s="16"/>
      <c r="F309" s="16"/>
      <c r="G309" s="16"/>
      <c r="H309" s="16"/>
    </row>
    <row r="310" spans="1:8" x14ac:dyDescent="0.2">
      <c r="A310" s="15"/>
      <c r="B310" s="16"/>
      <c r="C310" s="16"/>
      <c r="D310" s="248"/>
      <c r="E310" s="16"/>
      <c r="F310" s="16"/>
      <c r="G310" s="16"/>
      <c r="H310" s="16"/>
    </row>
    <row r="311" spans="1:8" x14ac:dyDescent="0.2">
      <c r="A311" s="15"/>
      <c r="B311" s="16"/>
      <c r="C311" s="16"/>
      <c r="D311" s="248"/>
      <c r="E311" s="16"/>
      <c r="F311" s="16"/>
      <c r="G311" s="16"/>
      <c r="H311" s="16"/>
    </row>
    <row r="312" spans="1:8" x14ac:dyDescent="0.2">
      <c r="A312" s="15"/>
      <c r="B312" s="16"/>
      <c r="C312" s="16"/>
      <c r="D312" s="248"/>
      <c r="E312" s="16"/>
      <c r="F312" s="16"/>
      <c r="G312" s="16"/>
      <c r="H312" s="16"/>
    </row>
    <row r="313" spans="1:8" x14ac:dyDescent="0.2">
      <c r="A313" s="15"/>
      <c r="B313" s="16"/>
      <c r="C313" s="16"/>
      <c r="D313" s="248"/>
      <c r="E313" s="16"/>
      <c r="F313" s="16"/>
      <c r="G313" s="16"/>
      <c r="H313" s="16"/>
    </row>
    <row r="314" spans="1:8" x14ac:dyDescent="0.2">
      <c r="A314" s="15"/>
      <c r="B314" s="16"/>
      <c r="C314" s="16"/>
      <c r="D314" s="248"/>
      <c r="E314" s="16"/>
      <c r="F314" s="16"/>
      <c r="G314" s="16"/>
      <c r="H314" s="16"/>
    </row>
    <row r="315" spans="1:8" x14ac:dyDescent="0.2">
      <c r="A315" s="15"/>
      <c r="B315" s="16"/>
      <c r="C315" s="16"/>
      <c r="D315" s="248"/>
      <c r="E315" s="16"/>
      <c r="F315" s="16"/>
      <c r="G315" s="16"/>
      <c r="H315" s="16"/>
    </row>
    <row r="316" spans="1:8" x14ac:dyDescent="0.2">
      <c r="A316" s="15"/>
      <c r="B316" s="16"/>
      <c r="C316" s="16"/>
      <c r="D316" s="248"/>
      <c r="E316" s="16"/>
      <c r="F316" s="16"/>
      <c r="G316" s="16"/>
      <c r="H316" s="16"/>
    </row>
    <row r="317" spans="1:8" x14ac:dyDescent="0.2">
      <c r="A317" s="15"/>
      <c r="B317" s="16"/>
      <c r="C317" s="16"/>
      <c r="D317" s="248"/>
      <c r="E317" s="16"/>
      <c r="F317" s="16"/>
      <c r="G317" s="16"/>
      <c r="H317" s="16"/>
    </row>
    <row r="318" spans="1:8" x14ac:dyDescent="0.2">
      <c r="A318" s="15"/>
      <c r="B318" s="16"/>
      <c r="C318" s="16"/>
      <c r="D318" s="248"/>
      <c r="E318" s="16"/>
      <c r="F318" s="16"/>
      <c r="G318" s="16"/>
      <c r="H318" s="16"/>
    </row>
    <row r="319" spans="1:8" x14ac:dyDescent="0.2">
      <c r="A319" s="15"/>
      <c r="B319" s="16"/>
      <c r="C319" s="16"/>
      <c r="D319" s="248"/>
      <c r="E319" s="16"/>
      <c r="F319" s="16"/>
      <c r="G319" s="16"/>
      <c r="H319" s="16"/>
    </row>
    <row r="320" spans="1:8" x14ac:dyDescent="0.2">
      <c r="A320" s="15"/>
      <c r="B320" s="16"/>
      <c r="C320" s="16"/>
      <c r="D320" s="248"/>
      <c r="E320" s="16"/>
      <c r="F320" s="16"/>
      <c r="G320" s="16"/>
      <c r="H320" s="16"/>
    </row>
    <row r="321" spans="1:8" x14ac:dyDescent="0.2">
      <c r="A321" s="15"/>
      <c r="B321" s="16"/>
      <c r="C321" s="16"/>
      <c r="D321" s="248"/>
      <c r="E321" s="16"/>
      <c r="F321" s="16"/>
      <c r="G321" s="16"/>
      <c r="H321" s="16"/>
    </row>
    <row r="322" spans="1:8" x14ac:dyDescent="0.2">
      <c r="A322" s="15"/>
      <c r="B322" s="16"/>
      <c r="C322" s="16"/>
      <c r="D322" s="248"/>
      <c r="E322" s="16"/>
      <c r="F322" s="16"/>
      <c r="G322" s="16"/>
      <c r="H322" s="16"/>
    </row>
    <row r="323" spans="1:8" x14ac:dyDescent="0.2">
      <c r="A323" s="15"/>
      <c r="B323" s="16"/>
      <c r="C323" s="16"/>
      <c r="D323" s="248"/>
      <c r="E323" s="16"/>
      <c r="F323" s="16"/>
      <c r="G323" s="16"/>
      <c r="H323" s="16"/>
    </row>
    <row r="324" spans="1:8" x14ac:dyDescent="0.2">
      <c r="A324" s="15"/>
      <c r="B324" s="16"/>
      <c r="C324" s="16"/>
      <c r="D324" s="248"/>
      <c r="E324" s="16"/>
      <c r="F324" s="16"/>
      <c r="G324" s="16"/>
      <c r="H324" s="16"/>
    </row>
    <row r="325" spans="1:8" x14ac:dyDescent="0.2">
      <c r="A325" s="15"/>
      <c r="B325" s="16"/>
      <c r="C325" s="16"/>
      <c r="D325" s="248"/>
      <c r="E325" s="16"/>
      <c r="F325" s="16"/>
      <c r="G325" s="16"/>
      <c r="H325" s="16"/>
    </row>
    <row r="326" spans="1:8" x14ac:dyDescent="0.2">
      <c r="A326" s="15"/>
      <c r="B326" s="16"/>
      <c r="C326" s="16"/>
      <c r="D326" s="248"/>
      <c r="E326" s="16"/>
      <c r="F326" s="16"/>
      <c r="G326" s="16"/>
      <c r="H326" s="16"/>
    </row>
    <row r="327" spans="1:8" x14ac:dyDescent="0.2">
      <c r="A327" s="15"/>
      <c r="B327" s="16"/>
      <c r="C327" s="16"/>
      <c r="D327" s="248"/>
      <c r="E327" s="16"/>
      <c r="F327" s="16"/>
      <c r="G327" s="16"/>
      <c r="H327" s="16"/>
    </row>
    <row r="328" spans="1:8" x14ac:dyDescent="0.2">
      <c r="A328" s="15"/>
      <c r="B328" s="16"/>
      <c r="C328" s="16"/>
      <c r="D328" s="248"/>
      <c r="E328" s="16"/>
      <c r="F328" s="16"/>
      <c r="G328" s="16"/>
      <c r="H328" s="16"/>
    </row>
    <row r="329" spans="1:8" x14ac:dyDescent="0.2">
      <c r="A329" s="15"/>
      <c r="B329" s="16"/>
      <c r="C329" s="16"/>
      <c r="D329" s="248"/>
      <c r="E329" s="16"/>
      <c r="F329" s="16"/>
      <c r="G329" s="16"/>
      <c r="H329" s="16"/>
    </row>
    <row r="330" spans="1:8" x14ac:dyDescent="0.2">
      <c r="A330" s="15"/>
      <c r="B330" s="16"/>
      <c r="C330" s="16"/>
      <c r="D330" s="248"/>
      <c r="E330" s="16"/>
      <c r="F330" s="16"/>
      <c r="G330" s="16"/>
      <c r="H330" s="16"/>
    </row>
    <row r="331" spans="1:8" x14ac:dyDescent="0.2">
      <c r="A331" s="15"/>
      <c r="B331" s="16"/>
      <c r="C331" s="16"/>
      <c r="D331" s="248"/>
      <c r="E331" s="16"/>
      <c r="F331" s="16"/>
      <c r="G331" s="16"/>
      <c r="H331" s="16"/>
    </row>
    <row r="332" spans="1:8" x14ac:dyDescent="0.2">
      <c r="A332" s="15"/>
      <c r="B332" s="16"/>
      <c r="C332" s="16"/>
      <c r="D332" s="248"/>
      <c r="E332" s="16"/>
      <c r="F332" s="16"/>
      <c r="G332" s="16"/>
      <c r="H332" s="16"/>
    </row>
    <row r="333" spans="1:8" x14ac:dyDescent="0.2">
      <c r="A333" s="15"/>
      <c r="B333" s="16"/>
      <c r="C333" s="16"/>
      <c r="D333" s="248"/>
      <c r="E333" s="16"/>
      <c r="F333" s="16"/>
      <c r="G333" s="16"/>
      <c r="H333" s="16"/>
    </row>
    <row r="334" spans="1:8" x14ac:dyDescent="0.2">
      <c r="A334" s="15"/>
      <c r="B334" s="16"/>
      <c r="C334" s="16"/>
      <c r="D334" s="248"/>
      <c r="E334" s="16"/>
      <c r="F334" s="16"/>
      <c r="G334" s="16"/>
      <c r="H334" s="16"/>
    </row>
    <row r="335" spans="1:8" x14ac:dyDescent="0.2">
      <c r="A335" s="15"/>
      <c r="B335" s="16"/>
      <c r="C335" s="16"/>
      <c r="D335" s="248"/>
      <c r="E335" s="16"/>
      <c r="F335" s="16"/>
      <c r="G335" s="16"/>
      <c r="H335" s="16"/>
    </row>
    <row r="336" spans="1:8" x14ac:dyDescent="0.2">
      <c r="A336" s="15"/>
      <c r="B336" s="16"/>
      <c r="C336" s="16"/>
      <c r="D336" s="248"/>
      <c r="E336" s="16"/>
      <c r="F336" s="16"/>
      <c r="G336" s="16"/>
      <c r="H336" s="16"/>
    </row>
    <row r="337" spans="1:8" x14ac:dyDescent="0.2">
      <c r="A337" s="15"/>
      <c r="B337" s="16"/>
      <c r="C337" s="16"/>
      <c r="D337" s="248"/>
      <c r="E337" s="16"/>
      <c r="F337" s="16"/>
      <c r="G337" s="16"/>
      <c r="H337" s="16"/>
    </row>
    <row r="338" spans="1:8" x14ac:dyDescent="0.2">
      <c r="A338" s="15"/>
      <c r="B338" s="16"/>
      <c r="C338" s="16"/>
      <c r="D338" s="248"/>
      <c r="E338" s="16"/>
      <c r="F338" s="16"/>
      <c r="G338" s="16"/>
      <c r="H338" s="16"/>
    </row>
    <row r="339" spans="1:8" x14ac:dyDescent="0.2">
      <c r="A339" s="15"/>
      <c r="B339" s="16"/>
      <c r="C339" s="16"/>
      <c r="D339" s="248"/>
      <c r="E339" s="16"/>
      <c r="F339" s="16"/>
      <c r="G339" s="16"/>
      <c r="H339" s="16"/>
    </row>
    <row r="340" spans="1:8" x14ac:dyDescent="0.2">
      <c r="A340" s="15"/>
      <c r="B340" s="16"/>
      <c r="C340" s="16"/>
      <c r="D340" s="248"/>
      <c r="E340" s="16"/>
      <c r="F340" s="16"/>
      <c r="G340" s="16"/>
      <c r="H340" s="16"/>
    </row>
    <row r="341" spans="1:8" x14ac:dyDescent="0.2">
      <c r="A341" s="15"/>
      <c r="B341" s="16"/>
      <c r="C341" s="16"/>
      <c r="D341" s="248"/>
      <c r="E341" s="16"/>
      <c r="F341" s="16"/>
      <c r="G341" s="16"/>
      <c r="H341" s="16"/>
    </row>
    <row r="342" spans="1:8" x14ac:dyDescent="0.2">
      <c r="A342" s="15"/>
      <c r="B342" s="16"/>
      <c r="C342" s="16"/>
      <c r="D342" s="248"/>
      <c r="E342" s="16"/>
      <c r="F342" s="16"/>
      <c r="G342" s="16"/>
      <c r="H342" s="16"/>
    </row>
    <row r="343" spans="1:8" x14ac:dyDescent="0.2">
      <c r="A343" s="15"/>
      <c r="B343" s="16"/>
      <c r="C343" s="16"/>
      <c r="D343" s="248"/>
      <c r="E343" s="16"/>
      <c r="F343" s="16"/>
      <c r="G343" s="16"/>
      <c r="H343" s="16"/>
    </row>
    <row r="344" spans="1:8" x14ac:dyDescent="0.2">
      <c r="A344" s="15"/>
      <c r="B344" s="16"/>
      <c r="C344" s="16"/>
      <c r="D344" s="248"/>
      <c r="E344" s="16"/>
      <c r="F344" s="16"/>
      <c r="G344" s="16"/>
      <c r="H344" s="16"/>
    </row>
    <row r="345" spans="1:8" x14ac:dyDescent="0.2">
      <c r="A345" s="15"/>
      <c r="B345" s="16"/>
      <c r="C345" s="16"/>
      <c r="D345" s="248"/>
      <c r="E345" s="16"/>
      <c r="F345" s="16"/>
      <c r="G345" s="16"/>
      <c r="H345" s="16"/>
    </row>
    <row r="346" spans="1:8" x14ac:dyDescent="0.2">
      <c r="A346" s="15"/>
      <c r="B346" s="16"/>
      <c r="C346" s="16"/>
      <c r="D346" s="248"/>
      <c r="E346" s="16"/>
      <c r="F346" s="16"/>
      <c r="G346" s="16"/>
      <c r="H346" s="16"/>
    </row>
    <row r="347" spans="1:8" x14ac:dyDescent="0.2">
      <c r="A347" s="15"/>
      <c r="B347" s="16"/>
      <c r="C347" s="16"/>
      <c r="D347" s="248"/>
      <c r="E347" s="16"/>
      <c r="F347" s="16"/>
      <c r="G347" s="16"/>
      <c r="H347" s="16"/>
    </row>
    <row r="348" spans="1:8" x14ac:dyDescent="0.2">
      <c r="A348" s="15"/>
      <c r="B348" s="16"/>
      <c r="C348" s="16"/>
      <c r="D348" s="248"/>
      <c r="E348" s="16"/>
      <c r="F348" s="16"/>
      <c r="G348" s="16"/>
      <c r="H348" s="16"/>
    </row>
    <row r="349" spans="1:8" x14ac:dyDescent="0.2">
      <c r="A349" s="15"/>
      <c r="B349" s="16"/>
      <c r="C349" s="16"/>
      <c r="D349" s="248"/>
      <c r="E349" s="16"/>
      <c r="F349" s="16"/>
      <c r="G349" s="16"/>
      <c r="H349" s="16"/>
    </row>
    <row r="350" spans="1:8" x14ac:dyDescent="0.2">
      <c r="A350" s="15"/>
      <c r="B350" s="16"/>
      <c r="C350" s="16"/>
      <c r="D350" s="248"/>
      <c r="E350" s="16"/>
      <c r="F350" s="16"/>
      <c r="G350" s="16"/>
      <c r="H350" s="16"/>
    </row>
    <row r="351" spans="1:8" x14ac:dyDescent="0.2">
      <c r="A351" s="15"/>
      <c r="B351" s="16"/>
      <c r="C351" s="16"/>
      <c r="D351" s="248"/>
      <c r="E351" s="16"/>
      <c r="F351" s="16"/>
      <c r="G351" s="16"/>
      <c r="H351" s="16"/>
    </row>
    <row r="352" spans="1:8" x14ac:dyDescent="0.2">
      <c r="A352" s="15"/>
      <c r="B352" s="16"/>
      <c r="C352" s="16"/>
      <c r="D352" s="248"/>
      <c r="E352" s="16"/>
      <c r="F352" s="16"/>
      <c r="G352" s="16"/>
      <c r="H352" s="16"/>
    </row>
    <row r="353" spans="1:8" x14ac:dyDescent="0.2">
      <c r="A353" s="15"/>
      <c r="B353" s="16"/>
      <c r="C353" s="16"/>
      <c r="D353" s="248"/>
      <c r="E353" s="16"/>
      <c r="F353" s="16"/>
      <c r="G353" s="16"/>
      <c r="H353" s="16"/>
    </row>
    <row r="354" spans="1:8" x14ac:dyDescent="0.2">
      <c r="A354" s="15"/>
      <c r="B354" s="16"/>
      <c r="C354" s="16"/>
      <c r="D354" s="248"/>
      <c r="E354" s="16"/>
      <c r="F354" s="16"/>
      <c r="G354" s="16"/>
      <c r="H354" s="16"/>
    </row>
    <row r="355" spans="1:8" x14ac:dyDescent="0.2">
      <c r="A355" s="15"/>
      <c r="B355" s="16"/>
      <c r="C355" s="16"/>
      <c r="D355" s="248"/>
      <c r="E355" s="16"/>
      <c r="F355" s="16"/>
      <c r="G355" s="16"/>
      <c r="H355" s="16"/>
    </row>
    <row r="356" spans="1:8" x14ac:dyDescent="0.2">
      <c r="A356" s="15"/>
      <c r="B356" s="16"/>
      <c r="C356" s="16"/>
      <c r="D356" s="248"/>
      <c r="E356" s="16"/>
      <c r="F356" s="16"/>
      <c r="G356" s="16"/>
      <c r="H356" s="16"/>
    </row>
    <row r="357" spans="1:8" x14ac:dyDescent="0.2">
      <c r="A357" s="15"/>
      <c r="B357" s="16"/>
      <c r="C357" s="16"/>
      <c r="D357" s="248"/>
      <c r="E357" s="16"/>
      <c r="F357" s="16"/>
      <c r="G357" s="16"/>
      <c r="H357" s="16"/>
    </row>
    <row r="358" spans="1:8" x14ac:dyDescent="0.2">
      <c r="A358" s="15"/>
      <c r="B358" s="16"/>
      <c r="C358" s="16"/>
      <c r="D358" s="248"/>
      <c r="E358" s="16"/>
      <c r="F358" s="16"/>
      <c r="G358" s="16"/>
      <c r="H358" s="16"/>
    </row>
    <row r="359" spans="1:8" x14ac:dyDescent="0.2">
      <c r="A359" s="15"/>
      <c r="B359" s="16"/>
      <c r="C359" s="16"/>
      <c r="D359" s="248"/>
      <c r="E359" s="16"/>
      <c r="F359" s="16"/>
      <c r="G359" s="16"/>
      <c r="H359" s="16"/>
    </row>
    <row r="360" spans="1:8" x14ac:dyDescent="0.2">
      <c r="A360" s="15"/>
      <c r="B360" s="16"/>
      <c r="C360" s="16"/>
      <c r="D360" s="248"/>
      <c r="E360" s="16"/>
      <c r="F360" s="16"/>
      <c r="G360" s="16"/>
      <c r="H360" s="16"/>
    </row>
    <row r="361" spans="1:8" x14ac:dyDescent="0.2">
      <c r="A361" s="15"/>
      <c r="B361" s="16"/>
      <c r="C361" s="16"/>
      <c r="D361" s="248"/>
      <c r="E361" s="16"/>
      <c r="F361" s="16"/>
      <c r="G361" s="16"/>
      <c r="H361" s="16"/>
    </row>
    <row r="362" spans="1:8" x14ac:dyDescent="0.2">
      <c r="A362" s="15"/>
      <c r="B362" s="16"/>
      <c r="C362" s="16"/>
      <c r="D362" s="248"/>
      <c r="E362" s="16"/>
      <c r="F362" s="16"/>
      <c r="G362" s="16"/>
      <c r="H362" s="16"/>
    </row>
    <row r="363" spans="1:8" x14ac:dyDescent="0.2">
      <c r="A363" s="15"/>
      <c r="B363" s="16"/>
      <c r="C363" s="16"/>
      <c r="D363" s="248"/>
      <c r="E363" s="16"/>
      <c r="F363" s="16"/>
      <c r="G363" s="16"/>
      <c r="H363" s="16"/>
    </row>
    <row r="364" spans="1:8" x14ac:dyDescent="0.2">
      <c r="A364" s="15"/>
      <c r="B364" s="16"/>
      <c r="C364" s="16"/>
      <c r="D364" s="248"/>
      <c r="E364" s="16"/>
      <c r="F364" s="16"/>
      <c r="G364" s="16"/>
      <c r="H364" s="16"/>
    </row>
    <row r="365" spans="1:8" x14ac:dyDescent="0.2">
      <c r="A365" s="15"/>
      <c r="B365" s="16"/>
      <c r="C365" s="16"/>
      <c r="D365" s="248"/>
      <c r="E365" s="16"/>
      <c r="F365" s="16"/>
      <c r="G365" s="16"/>
      <c r="H365" s="16"/>
    </row>
    <row r="366" spans="1:8" x14ac:dyDescent="0.2">
      <c r="A366" s="15"/>
      <c r="B366" s="16"/>
      <c r="C366" s="16"/>
      <c r="D366" s="248"/>
      <c r="E366" s="16"/>
      <c r="F366" s="16"/>
      <c r="G366" s="16"/>
      <c r="H366" s="16"/>
    </row>
    <row r="367" spans="1:8" x14ac:dyDescent="0.2">
      <c r="A367" s="15"/>
      <c r="B367" s="16"/>
      <c r="C367" s="16"/>
      <c r="D367" s="248"/>
      <c r="E367" s="16"/>
      <c r="F367" s="16"/>
      <c r="G367" s="16"/>
      <c r="H367" s="16"/>
    </row>
    <row r="368" spans="1:8" x14ac:dyDescent="0.2">
      <c r="A368" s="15"/>
      <c r="B368" s="16"/>
      <c r="C368" s="16"/>
      <c r="D368" s="248"/>
      <c r="E368" s="16"/>
      <c r="F368" s="16"/>
      <c r="G368" s="16"/>
      <c r="H368" s="16"/>
    </row>
    <row r="369" spans="1:8" x14ac:dyDescent="0.2">
      <c r="A369" s="15"/>
      <c r="B369" s="16"/>
      <c r="C369" s="16"/>
      <c r="D369" s="248"/>
      <c r="E369" s="16"/>
      <c r="F369" s="16"/>
      <c r="G369" s="16"/>
      <c r="H369" s="16"/>
    </row>
    <row r="370" spans="1:8" x14ac:dyDescent="0.2">
      <c r="A370" s="15"/>
      <c r="B370" s="16"/>
      <c r="C370" s="16"/>
      <c r="D370" s="248"/>
      <c r="E370" s="16"/>
      <c r="F370" s="16"/>
      <c r="G370" s="16"/>
      <c r="H370" s="16"/>
    </row>
    <row r="371" spans="1:8" x14ac:dyDescent="0.2">
      <c r="A371" s="15"/>
      <c r="B371" s="16"/>
      <c r="C371" s="16"/>
      <c r="D371" s="248"/>
      <c r="E371" s="16"/>
      <c r="F371" s="16"/>
      <c r="G371" s="16"/>
      <c r="H371" s="16"/>
    </row>
    <row r="372" spans="1:8" x14ac:dyDescent="0.2">
      <c r="A372" s="15"/>
      <c r="B372" s="16"/>
      <c r="C372" s="16"/>
      <c r="D372" s="248"/>
      <c r="E372" s="16"/>
      <c r="F372" s="16"/>
      <c r="G372" s="16"/>
      <c r="H372" s="16"/>
    </row>
    <row r="373" spans="1:8" x14ac:dyDescent="0.2">
      <c r="A373" s="15"/>
      <c r="B373" s="16"/>
      <c r="C373" s="16"/>
      <c r="D373" s="248"/>
      <c r="E373" s="16"/>
      <c r="F373" s="16"/>
      <c r="G373" s="16"/>
      <c r="H373" s="16"/>
    </row>
    <row r="374" spans="1:8" x14ac:dyDescent="0.2">
      <c r="A374" s="15"/>
      <c r="B374" s="16"/>
      <c r="C374" s="16"/>
      <c r="D374" s="248"/>
      <c r="E374" s="16"/>
      <c r="F374" s="16"/>
      <c r="G374" s="16"/>
      <c r="H374" s="16"/>
    </row>
    <row r="375" spans="1:8" x14ac:dyDescent="0.2">
      <c r="A375" s="15"/>
      <c r="B375" s="16"/>
      <c r="C375" s="16"/>
      <c r="D375" s="248"/>
      <c r="E375" s="16"/>
      <c r="F375" s="16"/>
      <c r="G375" s="16"/>
      <c r="H375" s="16"/>
    </row>
    <row r="376" spans="1:8" x14ac:dyDescent="0.2">
      <c r="A376" s="15"/>
      <c r="B376" s="16"/>
      <c r="C376" s="16"/>
      <c r="D376" s="248"/>
      <c r="E376" s="16"/>
      <c r="F376" s="16"/>
      <c r="G376" s="16"/>
      <c r="H376" s="16"/>
    </row>
    <row r="377" spans="1:8" x14ac:dyDescent="0.2">
      <c r="A377" s="15"/>
      <c r="B377" s="16"/>
      <c r="C377" s="16"/>
      <c r="D377" s="248"/>
      <c r="E377" s="16"/>
      <c r="F377" s="16"/>
      <c r="G377" s="16"/>
      <c r="H377" s="16"/>
    </row>
    <row r="378" spans="1:8" x14ac:dyDescent="0.2">
      <c r="A378" s="15"/>
      <c r="B378" s="16"/>
      <c r="C378" s="16"/>
      <c r="D378" s="248"/>
      <c r="E378" s="16"/>
      <c r="F378" s="16"/>
      <c r="G378" s="16"/>
      <c r="H378" s="16"/>
    </row>
    <row r="379" spans="1:8" x14ac:dyDescent="0.2">
      <c r="A379" s="15"/>
      <c r="B379" s="16"/>
      <c r="C379" s="16"/>
      <c r="D379" s="248"/>
      <c r="E379" s="16"/>
      <c r="F379" s="16"/>
      <c r="G379" s="16"/>
      <c r="H379" s="16"/>
    </row>
    <row r="380" spans="1:8" x14ac:dyDescent="0.2">
      <c r="A380" s="15"/>
      <c r="B380" s="16"/>
      <c r="C380" s="16"/>
      <c r="D380" s="248"/>
      <c r="E380" s="16"/>
      <c r="F380" s="16"/>
      <c r="G380" s="16"/>
      <c r="H380" s="16"/>
    </row>
    <row r="381" spans="1:8" x14ac:dyDescent="0.2">
      <c r="A381" s="15"/>
      <c r="B381" s="16"/>
      <c r="C381" s="16"/>
      <c r="D381" s="248"/>
      <c r="E381" s="16"/>
      <c r="F381" s="16"/>
      <c r="G381" s="16"/>
      <c r="H381" s="16"/>
    </row>
    <row r="382" spans="1:8" x14ac:dyDescent="0.2">
      <c r="A382" s="15"/>
      <c r="B382" s="16"/>
      <c r="C382" s="16"/>
      <c r="D382" s="248"/>
      <c r="E382" s="16"/>
      <c r="F382" s="16"/>
      <c r="G382" s="16"/>
      <c r="H382" s="16"/>
    </row>
    <row r="383" spans="1:8" x14ac:dyDescent="0.2">
      <c r="A383" s="15"/>
      <c r="B383" s="16"/>
      <c r="C383" s="16"/>
      <c r="D383" s="248"/>
      <c r="E383" s="16"/>
      <c r="F383" s="16"/>
      <c r="G383" s="16"/>
      <c r="H383" s="16"/>
    </row>
    <row r="384" spans="1:8" x14ac:dyDescent="0.2">
      <c r="A384" s="15"/>
      <c r="B384" s="16"/>
      <c r="C384" s="16"/>
      <c r="D384" s="248"/>
      <c r="E384" s="16"/>
      <c r="F384" s="16"/>
      <c r="G384" s="16"/>
      <c r="H384" s="16"/>
    </row>
    <row r="385" spans="1:8" x14ac:dyDescent="0.2">
      <c r="A385" s="15"/>
      <c r="B385" s="16"/>
      <c r="C385" s="16"/>
      <c r="D385" s="248"/>
      <c r="E385" s="16"/>
      <c r="F385" s="16"/>
      <c r="G385" s="16"/>
      <c r="H385" s="16"/>
    </row>
    <row r="386" spans="1:8" x14ac:dyDescent="0.2">
      <c r="A386" s="15"/>
      <c r="B386" s="16"/>
      <c r="C386" s="16"/>
      <c r="D386" s="248"/>
      <c r="E386" s="16"/>
      <c r="F386" s="16"/>
      <c r="G386" s="16"/>
      <c r="H386" s="16"/>
    </row>
    <row r="387" spans="1:8" x14ac:dyDescent="0.2">
      <c r="A387" s="15"/>
      <c r="B387" s="16"/>
      <c r="C387" s="16"/>
      <c r="D387" s="248"/>
      <c r="E387" s="16"/>
      <c r="F387" s="16"/>
      <c r="G387" s="16"/>
      <c r="H387" s="16"/>
    </row>
    <row r="388" spans="1:8" x14ac:dyDescent="0.2">
      <c r="A388" s="15"/>
      <c r="B388" s="16"/>
      <c r="C388" s="16"/>
      <c r="D388" s="248"/>
      <c r="E388" s="16"/>
      <c r="F388" s="16"/>
      <c r="G388" s="16"/>
      <c r="H388" s="16"/>
    </row>
    <row r="389" spans="1:8" x14ac:dyDescent="0.2">
      <c r="A389" s="15"/>
      <c r="B389" s="16"/>
      <c r="C389" s="16"/>
      <c r="D389" s="248"/>
      <c r="E389" s="16"/>
      <c r="F389" s="16"/>
      <c r="G389" s="16"/>
      <c r="H389" s="16"/>
    </row>
    <row r="390" spans="1:8" x14ac:dyDescent="0.2">
      <c r="A390" s="15"/>
      <c r="B390" s="16"/>
      <c r="C390" s="16"/>
      <c r="D390" s="248"/>
      <c r="E390" s="16"/>
      <c r="F390" s="16"/>
      <c r="G390" s="16"/>
      <c r="H390" s="16"/>
    </row>
    <row r="391" spans="1:8" x14ac:dyDescent="0.2">
      <c r="A391" s="15"/>
      <c r="B391" s="16"/>
      <c r="C391" s="16"/>
      <c r="D391" s="248"/>
      <c r="E391" s="16"/>
      <c r="F391" s="16"/>
      <c r="G391" s="16"/>
      <c r="H391" s="16"/>
    </row>
    <row r="392" spans="1:8" x14ac:dyDescent="0.2">
      <c r="A392" s="15"/>
      <c r="B392" s="16"/>
      <c r="C392" s="16"/>
      <c r="D392" s="248"/>
      <c r="E392" s="16"/>
      <c r="F392" s="16"/>
      <c r="G392" s="16"/>
      <c r="H392" s="16"/>
    </row>
    <row r="393" spans="1:8" x14ac:dyDescent="0.2">
      <c r="A393" s="15"/>
      <c r="B393" s="16"/>
      <c r="C393" s="16"/>
      <c r="D393" s="248"/>
      <c r="E393" s="16"/>
      <c r="F393" s="16"/>
      <c r="G393" s="16"/>
      <c r="H393" s="16"/>
    </row>
    <row r="394" spans="1:8" x14ac:dyDescent="0.2">
      <c r="A394" s="15"/>
      <c r="B394" s="16"/>
      <c r="C394" s="16"/>
      <c r="D394" s="248"/>
      <c r="E394" s="16"/>
      <c r="F394" s="16"/>
      <c r="G394" s="16"/>
      <c r="H394" s="16"/>
    </row>
    <row r="395" spans="1:8" x14ac:dyDescent="0.2">
      <c r="A395" s="15"/>
      <c r="B395" s="16"/>
      <c r="C395" s="16"/>
      <c r="D395" s="248"/>
      <c r="E395" s="16"/>
      <c r="F395" s="16"/>
      <c r="G395" s="16"/>
      <c r="H395" s="16"/>
    </row>
    <row r="396" spans="1:8" x14ac:dyDescent="0.2">
      <c r="A396" s="15"/>
      <c r="B396" s="16"/>
      <c r="C396" s="16"/>
      <c r="D396" s="248"/>
      <c r="E396" s="16"/>
      <c r="F396" s="16"/>
      <c r="G396" s="16"/>
      <c r="H396" s="16"/>
    </row>
    <row r="397" spans="1:8" x14ac:dyDescent="0.2">
      <c r="A397" s="15"/>
      <c r="B397" s="16"/>
      <c r="C397" s="16"/>
      <c r="D397" s="248"/>
      <c r="E397" s="16"/>
      <c r="F397" s="16"/>
      <c r="G397" s="16"/>
      <c r="H397" s="16"/>
    </row>
    <row r="398" spans="1:8" x14ac:dyDescent="0.2">
      <c r="A398" s="15"/>
      <c r="B398" s="16"/>
      <c r="C398" s="16"/>
      <c r="D398" s="248"/>
      <c r="E398" s="16"/>
      <c r="F398" s="16"/>
      <c r="G398" s="16"/>
      <c r="H398" s="16"/>
    </row>
    <row r="399" spans="1:8" x14ac:dyDescent="0.2">
      <c r="A399" s="15"/>
      <c r="B399" s="16"/>
      <c r="C399" s="16"/>
      <c r="D399" s="248"/>
      <c r="E399" s="16"/>
      <c r="F399" s="16"/>
      <c r="G399" s="16"/>
      <c r="H399" s="16"/>
    </row>
    <row r="400" spans="1:8" x14ac:dyDescent="0.2">
      <c r="A400" s="15"/>
      <c r="B400" s="16"/>
      <c r="C400" s="16"/>
      <c r="D400" s="248"/>
      <c r="E400" s="16"/>
      <c r="F400" s="16"/>
      <c r="G400" s="16"/>
      <c r="H400" s="16"/>
    </row>
    <row r="401" spans="1:8" x14ac:dyDescent="0.2">
      <c r="A401" s="15"/>
      <c r="B401" s="16"/>
      <c r="C401" s="16"/>
      <c r="D401" s="248"/>
      <c r="E401" s="16"/>
      <c r="F401" s="16"/>
      <c r="G401" s="16"/>
      <c r="H401" s="16"/>
    </row>
    <row r="402" spans="1:8" x14ac:dyDescent="0.2">
      <c r="A402" s="15"/>
      <c r="B402" s="16"/>
      <c r="C402" s="16"/>
      <c r="D402" s="248"/>
      <c r="E402" s="16"/>
      <c r="F402" s="16"/>
      <c r="G402" s="16"/>
      <c r="H402" s="16"/>
    </row>
    <row r="403" spans="1:8" x14ac:dyDescent="0.2">
      <c r="A403" s="15"/>
      <c r="B403" s="16"/>
      <c r="C403" s="16"/>
      <c r="D403" s="248"/>
      <c r="E403" s="16"/>
      <c r="F403" s="16"/>
      <c r="G403" s="16"/>
      <c r="H403" s="16"/>
    </row>
    <row r="404" spans="1:8" x14ac:dyDescent="0.2">
      <c r="A404" s="15"/>
      <c r="B404" s="16"/>
      <c r="C404" s="16"/>
      <c r="D404" s="248"/>
      <c r="E404" s="16"/>
      <c r="F404" s="16"/>
      <c r="G404" s="16"/>
      <c r="H404" s="16"/>
    </row>
    <row r="405" spans="1:8" x14ac:dyDescent="0.2">
      <c r="A405" s="15"/>
      <c r="B405" s="16"/>
      <c r="C405" s="16"/>
      <c r="D405" s="248"/>
      <c r="E405" s="16"/>
      <c r="F405" s="16"/>
      <c r="G405" s="16"/>
      <c r="H405" s="16"/>
    </row>
    <row r="406" spans="1:8" x14ac:dyDescent="0.2">
      <c r="A406" s="15"/>
      <c r="B406" s="16"/>
      <c r="C406" s="16"/>
      <c r="D406" s="248"/>
      <c r="E406" s="16"/>
      <c r="F406" s="16"/>
      <c r="G406" s="16"/>
      <c r="H406" s="16"/>
    </row>
    <row r="407" spans="1:8" x14ac:dyDescent="0.2">
      <c r="A407" s="15"/>
      <c r="B407" s="16"/>
      <c r="C407" s="16"/>
      <c r="D407" s="248"/>
      <c r="E407" s="16"/>
      <c r="F407" s="16"/>
      <c r="G407" s="16"/>
      <c r="H407" s="16"/>
    </row>
    <row r="408" spans="1:8" x14ac:dyDescent="0.2">
      <c r="A408" s="15"/>
      <c r="B408" s="16"/>
      <c r="C408" s="16"/>
      <c r="D408" s="248"/>
      <c r="E408" s="16"/>
      <c r="F408" s="16"/>
      <c r="G408" s="16"/>
      <c r="H408" s="16"/>
    </row>
    <row r="409" spans="1:8" x14ac:dyDescent="0.2">
      <c r="A409" s="15"/>
      <c r="B409" s="16"/>
      <c r="C409" s="16"/>
      <c r="D409" s="248"/>
      <c r="E409" s="16"/>
      <c r="F409" s="16"/>
      <c r="G409" s="16"/>
      <c r="H409" s="16"/>
    </row>
    <row r="410" spans="1:8" x14ac:dyDescent="0.2">
      <c r="A410" s="15"/>
      <c r="B410" s="16"/>
      <c r="C410" s="16"/>
      <c r="D410" s="248"/>
      <c r="E410" s="16"/>
      <c r="F410" s="16"/>
      <c r="G410" s="16"/>
      <c r="H410" s="16"/>
    </row>
    <row r="411" spans="1:8" x14ac:dyDescent="0.2">
      <c r="A411" s="15"/>
      <c r="B411" s="16"/>
      <c r="C411" s="16"/>
      <c r="D411" s="248"/>
      <c r="E411" s="16"/>
      <c r="F411" s="16"/>
      <c r="G411" s="16"/>
      <c r="H411" s="16"/>
    </row>
    <row r="412" spans="1:8" x14ac:dyDescent="0.2">
      <c r="A412" s="15"/>
      <c r="B412" s="16"/>
      <c r="C412" s="16"/>
      <c r="D412" s="248"/>
      <c r="E412" s="16"/>
      <c r="F412" s="16"/>
      <c r="G412" s="16"/>
      <c r="H412" s="16"/>
    </row>
    <row r="413" spans="1:8" x14ac:dyDescent="0.2">
      <c r="A413" s="15"/>
      <c r="B413" s="16"/>
      <c r="C413" s="16"/>
      <c r="D413" s="248"/>
      <c r="E413" s="16"/>
      <c r="F413" s="16"/>
      <c r="G413" s="16"/>
      <c r="H413" s="16"/>
    </row>
    <row r="414" spans="1:8" x14ac:dyDescent="0.2">
      <c r="A414" s="15"/>
      <c r="B414" s="16"/>
      <c r="C414" s="16"/>
      <c r="D414" s="248"/>
      <c r="E414" s="16"/>
      <c r="F414" s="16"/>
      <c r="G414" s="16"/>
      <c r="H414" s="16"/>
    </row>
    <row r="415" spans="1:8" x14ac:dyDescent="0.2">
      <c r="A415" s="15"/>
      <c r="B415" s="16"/>
      <c r="C415" s="16"/>
      <c r="D415" s="248"/>
      <c r="E415" s="16"/>
      <c r="F415" s="16"/>
      <c r="G415" s="16"/>
      <c r="H415" s="16"/>
    </row>
    <row r="416" spans="1:8" x14ac:dyDescent="0.2">
      <c r="A416" s="15"/>
      <c r="B416" s="16"/>
      <c r="C416" s="16"/>
      <c r="D416" s="248"/>
      <c r="E416" s="16"/>
      <c r="F416" s="16"/>
      <c r="G416" s="16"/>
      <c r="H416" s="16"/>
    </row>
    <row r="417" spans="1:8" x14ac:dyDescent="0.2">
      <c r="A417" s="15"/>
      <c r="B417" s="16"/>
      <c r="C417" s="16"/>
      <c r="D417" s="248"/>
      <c r="E417" s="16"/>
      <c r="F417" s="16"/>
      <c r="G417" s="16"/>
      <c r="H417" s="16"/>
    </row>
    <row r="418" spans="1:8" x14ac:dyDescent="0.2">
      <c r="A418" s="15"/>
      <c r="B418" s="16"/>
      <c r="C418" s="16"/>
      <c r="D418" s="248"/>
      <c r="E418" s="16"/>
      <c r="F418" s="16"/>
      <c r="G418" s="16"/>
      <c r="H418" s="16"/>
    </row>
    <row r="419" spans="1:8" x14ac:dyDescent="0.2">
      <c r="A419" s="15"/>
      <c r="B419" s="16"/>
      <c r="C419" s="16"/>
      <c r="D419" s="248"/>
      <c r="E419" s="16"/>
      <c r="F419" s="16"/>
      <c r="G419" s="16"/>
      <c r="H419" s="16"/>
    </row>
    <row r="420" spans="1:8" x14ac:dyDescent="0.2">
      <c r="A420" s="15"/>
      <c r="B420" s="16"/>
      <c r="C420" s="16"/>
      <c r="D420" s="248"/>
      <c r="E420" s="16"/>
      <c r="F420" s="16"/>
      <c r="G420" s="16"/>
      <c r="H420" s="16"/>
    </row>
    <row r="421" spans="1:8" x14ac:dyDescent="0.2">
      <c r="A421" s="15"/>
      <c r="B421" s="16"/>
      <c r="C421" s="16"/>
      <c r="D421" s="248"/>
      <c r="E421" s="16"/>
      <c r="F421" s="16"/>
      <c r="G421" s="16"/>
      <c r="H421" s="16"/>
    </row>
    <row r="422" spans="1:8" x14ac:dyDescent="0.2">
      <c r="A422" s="15"/>
      <c r="B422" s="16"/>
      <c r="C422" s="16"/>
      <c r="D422" s="248"/>
      <c r="E422" s="16"/>
      <c r="F422" s="16"/>
      <c r="G422" s="16"/>
      <c r="H422" s="16"/>
    </row>
    <row r="423" spans="1:8" x14ac:dyDescent="0.2">
      <c r="A423" s="15"/>
      <c r="B423" s="16"/>
      <c r="C423" s="16"/>
      <c r="D423" s="248"/>
      <c r="E423" s="16"/>
      <c r="F423" s="16"/>
      <c r="G423" s="16"/>
      <c r="H423" s="16"/>
    </row>
    <row r="424" spans="1:8" x14ac:dyDescent="0.2">
      <c r="A424" s="15"/>
      <c r="B424" s="16"/>
      <c r="C424" s="16"/>
      <c r="D424" s="248"/>
      <c r="E424" s="16"/>
      <c r="F424" s="16"/>
      <c r="G424" s="16"/>
      <c r="H424" s="16"/>
    </row>
    <row r="425" spans="1:8" x14ac:dyDescent="0.2">
      <c r="A425" s="15"/>
      <c r="B425" s="16"/>
      <c r="C425" s="16"/>
      <c r="D425" s="248"/>
      <c r="E425" s="16"/>
      <c r="F425" s="16"/>
      <c r="G425" s="16"/>
      <c r="H425" s="16"/>
    </row>
    <row r="426" spans="1:8" x14ac:dyDescent="0.2">
      <c r="A426" s="15"/>
      <c r="B426" s="16"/>
      <c r="C426" s="16"/>
      <c r="D426" s="248"/>
      <c r="E426" s="16"/>
      <c r="F426" s="16"/>
      <c r="G426" s="16"/>
      <c r="H426" s="16"/>
    </row>
    <row r="427" spans="1:8" x14ac:dyDescent="0.2">
      <c r="A427" s="15"/>
      <c r="B427" s="16"/>
      <c r="C427" s="16"/>
      <c r="D427" s="248"/>
      <c r="E427" s="16"/>
      <c r="F427" s="16"/>
      <c r="G427" s="16"/>
      <c r="H427" s="16"/>
    </row>
    <row r="428" spans="1:8" x14ac:dyDescent="0.2">
      <c r="A428" s="15"/>
      <c r="B428" s="16"/>
      <c r="C428" s="16"/>
      <c r="D428" s="248"/>
      <c r="E428" s="16"/>
      <c r="F428" s="16"/>
      <c r="G428" s="16"/>
      <c r="H428" s="16"/>
    </row>
    <row r="429" spans="1:8" x14ac:dyDescent="0.2">
      <c r="A429" s="15"/>
      <c r="B429" s="16"/>
      <c r="C429" s="16"/>
      <c r="D429" s="248"/>
      <c r="E429" s="16"/>
      <c r="F429" s="16"/>
      <c r="G429" s="16"/>
      <c r="H429" s="16"/>
    </row>
    <row r="430" spans="1:8" x14ac:dyDescent="0.2">
      <c r="A430" s="15"/>
      <c r="B430" s="16"/>
      <c r="C430" s="16"/>
      <c r="D430" s="248"/>
      <c r="E430" s="16"/>
      <c r="F430" s="16"/>
      <c r="G430" s="16"/>
      <c r="H430" s="16"/>
    </row>
    <row r="431" spans="1:8" x14ac:dyDescent="0.2">
      <c r="A431" s="15"/>
      <c r="B431" s="16"/>
      <c r="C431" s="16"/>
      <c r="D431" s="248"/>
      <c r="E431" s="16"/>
      <c r="F431" s="16"/>
      <c r="G431" s="16"/>
      <c r="H431" s="16"/>
    </row>
    <row r="432" spans="1:8" x14ac:dyDescent="0.2">
      <c r="A432" s="15"/>
      <c r="B432" s="16"/>
      <c r="C432" s="16"/>
      <c r="D432" s="248"/>
      <c r="E432" s="16"/>
      <c r="F432" s="16"/>
      <c r="G432" s="16"/>
      <c r="H432" s="16"/>
    </row>
    <row r="433" spans="1:8" x14ac:dyDescent="0.2">
      <c r="A433" s="15"/>
      <c r="B433" s="16"/>
      <c r="C433" s="16"/>
      <c r="D433" s="248"/>
      <c r="E433" s="16"/>
      <c r="F433" s="16"/>
      <c r="G433" s="16"/>
      <c r="H433" s="16"/>
    </row>
    <row r="434" spans="1:8" x14ac:dyDescent="0.2">
      <c r="A434" s="15"/>
      <c r="B434" s="16"/>
      <c r="C434" s="16"/>
      <c r="D434" s="248"/>
      <c r="E434" s="16"/>
      <c r="F434" s="16"/>
      <c r="G434" s="16"/>
      <c r="H434" s="16"/>
    </row>
    <row r="435" spans="1:8" x14ac:dyDescent="0.2">
      <c r="A435" s="15"/>
      <c r="B435" s="16"/>
      <c r="C435" s="16"/>
      <c r="D435" s="248"/>
      <c r="E435" s="16"/>
      <c r="F435" s="16"/>
      <c r="G435" s="16"/>
      <c r="H435" s="16"/>
    </row>
    <row r="436" spans="1:8" x14ac:dyDescent="0.2">
      <c r="A436" s="15"/>
      <c r="B436" s="16"/>
      <c r="C436" s="16"/>
      <c r="D436" s="248"/>
      <c r="E436" s="16"/>
      <c r="F436" s="16"/>
      <c r="G436" s="16"/>
      <c r="H436" s="16"/>
    </row>
    <row r="437" spans="1:8" x14ac:dyDescent="0.2">
      <c r="A437" s="15"/>
      <c r="B437" s="16"/>
      <c r="C437" s="16"/>
      <c r="D437" s="248"/>
      <c r="E437" s="16"/>
      <c r="F437" s="16"/>
      <c r="G437" s="16"/>
      <c r="H437" s="16"/>
    </row>
    <row r="438" spans="1:8" x14ac:dyDescent="0.2">
      <c r="A438" s="15"/>
      <c r="B438" s="16"/>
      <c r="C438" s="16"/>
      <c r="D438" s="248"/>
      <c r="E438" s="16"/>
      <c r="F438" s="16"/>
      <c r="G438" s="16"/>
      <c r="H438" s="16"/>
    </row>
    <row r="439" spans="1:8" x14ac:dyDescent="0.2">
      <c r="A439" s="15"/>
      <c r="B439" s="16"/>
      <c r="C439" s="16"/>
      <c r="D439" s="248"/>
      <c r="E439" s="16"/>
      <c r="F439" s="16"/>
      <c r="G439" s="16"/>
      <c r="H439" s="16"/>
    </row>
    <row r="440" spans="1:8" x14ac:dyDescent="0.2">
      <c r="A440" s="15"/>
      <c r="B440" s="16"/>
      <c r="C440" s="16"/>
      <c r="D440" s="248"/>
      <c r="E440" s="16"/>
      <c r="F440" s="16"/>
      <c r="G440" s="16"/>
      <c r="H440" s="16"/>
    </row>
    <row r="441" spans="1:8" x14ac:dyDescent="0.2">
      <c r="A441" s="15"/>
      <c r="B441" s="16"/>
      <c r="C441" s="16"/>
      <c r="D441" s="248"/>
      <c r="E441" s="16"/>
      <c r="F441" s="16"/>
      <c r="G441" s="16"/>
      <c r="H441" s="16"/>
    </row>
    <row r="442" spans="1:8" x14ac:dyDescent="0.2">
      <c r="A442" s="15"/>
      <c r="B442" s="16"/>
      <c r="C442" s="16"/>
      <c r="D442" s="248"/>
      <c r="E442" s="16"/>
      <c r="F442" s="16"/>
      <c r="G442" s="16"/>
      <c r="H442" s="16"/>
    </row>
    <row r="443" spans="1:8" x14ac:dyDescent="0.2">
      <c r="A443" s="15"/>
      <c r="B443" s="16"/>
      <c r="C443" s="16"/>
      <c r="D443" s="248"/>
      <c r="E443" s="16"/>
      <c r="F443" s="16"/>
      <c r="G443" s="16"/>
      <c r="H443" s="16"/>
    </row>
    <row r="444" spans="1:8" x14ac:dyDescent="0.2">
      <c r="A444" s="15"/>
      <c r="B444" s="16"/>
      <c r="C444" s="16"/>
      <c r="D444" s="248"/>
      <c r="E444" s="16"/>
      <c r="F444" s="16"/>
      <c r="G444" s="16"/>
      <c r="H444" s="16"/>
    </row>
    <row r="445" spans="1:8" x14ac:dyDescent="0.2">
      <c r="A445" s="15"/>
      <c r="B445" s="16"/>
      <c r="C445" s="16"/>
      <c r="D445" s="248"/>
      <c r="E445" s="16"/>
      <c r="F445" s="16"/>
      <c r="G445" s="16"/>
      <c r="H445" s="16"/>
    </row>
    <row r="446" spans="1:8" x14ac:dyDescent="0.2">
      <c r="A446" s="15"/>
      <c r="B446" s="16"/>
      <c r="C446" s="16"/>
      <c r="D446" s="248"/>
      <c r="E446" s="16"/>
      <c r="F446" s="16"/>
      <c r="G446" s="16"/>
      <c r="H446" s="16"/>
    </row>
    <row r="447" spans="1:8" x14ac:dyDescent="0.2">
      <c r="A447" s="15"/>
      <c r="B447" s="16"/>
      <c r="C447" s="16"/>
      <c r="D447" s="248"/>
      <c r="E447" s="16"/>
      <c r="F447" s="16"/>
      <c r="G447" s="16"/>
      <c r="H447" s="16"/>
    </row>
    <row r="448" spans="1:8" x14ac:dyDescent="0.2">
      <c r="A448" s="15"/>
      <c r="B448" s="16"/>
      <c r="C448" s="16"/>
      <c r="D448" s="248"/>
      <c r="E448" s="16"/>
      <c r="F448" s="16"/>
      <c r="G448" s="16"/>
      <c r="H448" s="16"/>
    </row>
    <row r="449" spans="1:8" x14ac:dyDescent="0.2">
      <c r="A449" s="15"/>
      <c r="B449" s="16"/>
      <c r="C449" s="16"/>
      <c r="D449" s="248"/>
      <c r="E449" s="16"/>
      <c r="F449" s="16"/>
      <c r="G449" s="16"/>
      <c r="H449" s="16"/>
    </row>
    <row r="450" spans="1:8" x14ac:dyDescent="0.2">
      <c r="A450" s="15"/>
      <c r="B450" s="16"/>
      <c r="C450" s="16"/>
      <c r="D450" s="248"/>
      <c r="E450" s="16"/>
      <c r="F450" s="16"/>
      <c r="G450" s="16"/>
      <c r="H450" s="16"/>
    </row>
    <row r="451" spans="1:8" x14ac:dyDescent="0.2">
      <c r="A451" s="15"/>
      <c r="B451" s="16"/>
      <c r="C451" s="16"/>
      <c r="D451" s="248"/>
      <c r="E451" s="16"/>
      <c r="F451" s="16"/>
      <c r="G451" s="16"/>
      <c r="H451" s="16"/>
    </row>
    <row r="452" spans="1:8" x14ac:dyDescent="0.2">
      <c r="A452" s="15"/>
      <c r="B452" s="16"/>
      <c r="C452" s="16"/>
      <c r="D452" s="248"/>
      <c r="E452" s="16"/>
      <c r="F452" s="16"/>
      <c r="G452" s="16"/>
      <c r="H452" s="16"/>
    </row>
    <row r="453" spans="1:8" x14ac:dyDescent="0.2">
      <c r="A453" s="15"/>
      <c r="B453" s="16"/>
      <c r="C453" s="16"/>
      <c r="D453" s="248"/>
      <c r="E453" s="16"/>
      <c r="F453" s="16"/>
      <c r="G453" s="16"/>
      <c r="H453" s="16"/>
    </row>
    <row r="454" spans="1:8" x14ac:dyDescent="0.2">
      <c r="A454" s="15"/>
      <c r="B454" s="16"/>
      <c r="C454" s="16"/>
      <c r="D454" s="248"/>
      <c r="E454" s="16"/>
      <c r="F454" s="16"/>
      <c r="G454" s="16"/>
      <c r="H454" s="16"/>
    </row>
    <row r="455" spans="1:8" x14ac:dyDescent="0.2">
      <c r="A455" s="15"/>
      <c r="B455" s="16"/>
      <c r="C455" s="16"/>
      <c r="D455" s="248"/>
      <c r="E455" s="16"/>
      <c r="F455" s="16"/>
      <c r="G455" s="16"/>
      <c r="H455" s="16"/>
    </row>
    <row r="456" spans="1:8" x14ac:dyDescent="0.2">
      <c r="A456" s="15"/>
      <c r="B456" s="16"/>
      <c r="C456" s="16"/>
      <c r="D456" s="248"/>
      <c r="E456" s="16"/>
      <c r="F456" s="16"/>
      <c r="G456" s="16"/>
      <c r="H456" s="16"/>
    </row>
    <row r="457" spans="1:8" x14ac:dyDescent="0.2">
      <c r="A457" s="15"/>
      <c r="B457" s="16"/>
      <c r="C457" s="16"/>
      <c r="D457" s="248"/>
      <c r="E457" s="16"/>
      <c r="F457" s="16"/>
      <c r="G457" s="16"/>
      <c r="H457" s="16"/>
    </row>
    <row r="458" spans="1:8" x14ac:dyDescent="0.2">
      <c r="A458" s="15"/>
      <c r="B458" s="16"/>
      <c r="C458" s="16"/>
      <c r="D458" s="248"/>
      <c r="E458" s="16"/>
      <c r="F458" s="16"/>
      <c r="G458" s="16"/>
      <c r="H458" s="16"/>
    </row>
    <row r="459" spans="1:8" x14ac:dyDescent="0.2">
      <c r="A459" s="15"/>
      <c r="B459" s="16"/>
      <c r="C459" s="16"/>
      <c r="D459" s="248"/>
      <c r="E459" s="16"/>
      <c r="F459" s="16"/>
      <c r="G459" s="16"/>
      <c r="H459" s="16"/>
    </row>
    <row r="460" spans="1:8" x14ac:dyDescent="0.2">
      <c r="A460" s="15"/>
      <c r="B460" s="16"/>
      <c r="C460" s="16"/>
      <c r="D460" s="248"/>
      <c r="E460" s="16"/>
      <c r="F460" s="16"/>
      <c r="G460" s="16"/>
      <c r="H460" s="16"/>
    </row>
    <row r="461" spans="1:8" x14ac:dyDescent="0.2">
      <c r="A461" s="15"/>
      <c r="B461" s="16"/>
      <c r="C461" s="16"/>
      <c r="D461" s="248"/>
      <c r="E461" s="16"/>
      <c r="F461" s="16"/>
      <c r="G461" s="16"/>
      <c r="H461" s="16"/>
    </row>
    <row r="462" spans="1:8" x14ac:dyDescent="0.2">
      <c r="A462" s="15"/>
      <c r="B462" s="16"/>
      <c r="C462" s="16"/>
      <c r="D462" s="248"/>
      <c r="E462" s="16"/>
      <c r="F462" s="16"/>
      <c r="G462" s="16"/>
      <c r="H462" s="16"/>
    </row>
    <row r="463" spans="1:8" x14ac:dyDescent="0.2">
      <c r="A463" s="15"/>
      <c r="B463" s="16"/>
      <c r="C463" s="16"/>
      <c r="D463" s="248"/>
      <c r="E463" s="16"/>
      <c r="F463" s="16"/>
      <c r="G463" s="16"/>
      <c r="H463" s="16"/>
    </row>
    <row r="464" spans="1:8" x14ac:dyDescent="0.2">
      <c r="A464" s="15"/>
      <c r="B464" s="16"/>
      <c r="C464" s="16"/>
      <c r="D464" s="248"/>
      <c r="E464" s="16"/>
      <c r="F464" s="16"/>
      <c r="G464" s="16"/>
      <c r="H464" s="16"/>
    </row>
    <row r="465" spans="1:8" x14ac:dyDescent="0.2">
      <c r="A465" s="15"/>
      <c r="B465" s="16"/>
      <c r="C465" s="16"/>
      <c r="D465" s="248"/>
      <c r="E465" s="16"/>
      <c r="F465" s="16"/>
      <c r="G465" s="16"/>
      <c r="H465" s="16"/>
    </row>
    <row r="466" spans="1:8" x14ac:dyDescent="0.2">
      <c r="A466" s="15"/>
      <c r="B466" s="16"/>
      <c r="C466" s="16"/>
      <c r="D466" s="248"/>
      <c r="E466" s="16"/>
      <c r="F466" s="16"/>
      <c r="G466" s="16"/>
      <c r="H466" s="16"/>
    </row>
    <row r="467" spans="1:8" x14ac:dyDescent="0.2">
      <c r="A467" s="15"/>
      <c r="B467" s="16"/>
      <c r="C467" s="16"/>
      <c r="D467" s="248"/>
      <c r="E467" s="16"/>
      <c r="F467" s="16"/>
      <c r="G467" s="16"/>
      <c r="H467" s="16"/>
    </row>
    <row r="468" spans="1:8" x14ac:dyDescent="0.2">
      <c r="A468" s="15"/>
      <c r="B468" s="16"/>
      <c r="C468" s="16"/>
      <c r="D468" s="248"/>
      <c r="E468" s="16"/>
      <c r="F468" s="16"/>
      <c r="G468" s="16"/>
      <c r="H468" s="16"/>
    </row>
    <row r="469" spans="1:8" x14ac:dyDescent="0.2">
      <c r="A469" s="15"/>
      <c r="B469" s="16"/>
      <c r="C469" s="16"/>
      <c r="D469" s="248"/>
      <c r="E469" s="16"/>
      <c r="F469" s="16"/>
      <c r="G469" s="16"/>
      <c r="H469" s="16"/>
    </row>
    <row r="470" spans="1:8" x14ac:dyDescent="0.2">
      <c r="A470" s="15"/>
      <c r="B470" s="16"/>
      <c r="C470" s="16"/>
      <c r="D470" s="248"/>
      <c r="E470" s="16"/>
      <c r="F470" s="16"/>
      <c r="G470" s="16"/>
      <c r="H470" s="16"/>
    </row>
    <row r="471" spans="1:8" x14ac:dyDescent="0.2">
      <c r="A471" s="15"/>
      <c r="B471" s="16"/>
      <c r="C471" s="16"/>
      <c r="D471" s="248"/>
      <c r="E471" s="16"/>
      <c r="F471" s="16"/>
      <c r="G471" s="16"/>
      <c r="H471" s="16"/>
    </row>
    <row r="472" spans="1:8" x14ac:dyDescent="0.2">
      <c r="A472" s="15"/>
      <c r="B472" s="16"/>
      <c r="C472" s="16"/>
      <c r="D472" s="248"/>
      <c r="E472" s="16"/>
      <c r="F472" s="16"/>
      <c r="G472" s="16"/>
      <c r="H472" s="16"/>
    </row>
    <row r="473" spans="1:8" x14ac:dyDescent="0.2">
      <c r="A473" s="15"/>
      <c r="B473" s="16"/>
      <c r="C473" s="16"/>
      <c r="D473" s="248"/>
      <c r="E473" s="16"/>
      <c r="F473" s="16"/>
      <c r="G473" s="16"/>
      <c r="H473" s="16"/>
    </row>
    <row r="474" spans="1:8" x14ac:dyDescent="0.2">
      <c r="A474" s="15"/>
      <c r="B474" s="16"/>
      <c r="C474" s="16"/>
      <c r="D474" s="248"/>
      <c r="E474" s="16"/>
      <c r="F474" s="16"/>
      <c r="G474" s="16"/>
      <c r="H474" s="16"/>
    </row>
    <row r="475" spans="1:8" x14ac:dyDescent="0.2">
      <c r="A475" s="15"/>
      <c r="B475" s="16"/>
      <c r="C475" s="16"/>
      <c r="D475" s="248"/>
      <c r="E475" s="16"/>
      <c r="F475" s="16"/>
      <c r="G475" s="16"/>
      <c r="H475" s="16"/>
    </row>
    <row r="476" spans="1:8" x14ac:dyDescent="0.2">
      <c r="A476" s="15"/>
      <c r="B476" s="16"/>
      <c r="C476" s="16"/>
      <c r="D476" s="248"/>
      <c r="E476" s="16"/>
      <c r="F476" s="16"/>
      <c r="G476" s="16"/>
      <c r="H476" s="16"/>
    </row>
    <row r="477" spans="1:8" x14ac:dyDescent="0.2">
      <c r="A477" s="15"/>
      <c r="B477" s="16"/>
      <c r="C477" s="16"/>
      <c r="D477" s="248"/>
      <c r="E477" s="16"/>
      <c r="F477" s="16"/>
      <c r="G477" s="16"/>
      <c r="H477" s="16"/>
    </row>
    <row r="478" spans="1:8" x14ac:dyDescent="0.2">
      <c r="A478" s="15"/>
      <c r="B478" s="16"/>
      <c r="C478" s="16"/>
      <c r="D478" s="248"/>
      <c r="E478" s="16"/>
      <c r="F478" s="16"/>
      <c r="G478" s="16"/>
      <c r="H478" s="16"/>
    </row>
    <row r="479" spans="1:8" x14ac:dyDescent="0.2">
      <c r="A479" s="15"/>
      <c r="B479" s="16"/>
      <c r="C479" s="16"/>
      <c r="D479" s="248"/>
      <c r="E479" s="16"/>
      <c r="F479" s="16"/>
      <c r="G479" s="16"/>
      <c r="H479" s="16"/>
    </row>
    <row r="480" spans="1:8" x14ac:dyDescent="0.2">
      <c r="A480" s="15"/>
      <c r="B480" s="16"/>
      <c r="C480" s="16"/>
      <c r="D480" s="248"/>
      <c r="E480" s="16"/>
      <c r="F480" s="16"/>
      <c r="G480" s="16"/>
      <c r="H480" s="16"/>
    </row>
    <row r="481" spans="1:8" x14ac:dyDescent="0.2">
      <c r="A481" s="15"/>
      <c r="B481" s="16"/>
      <c r="C481" s="16"/>
      <c r="D481" s="248"/>
      <c r="E481" s="16"/>
      <c r="F481" s="16"/>
      <c r="G481" s="16"/>
      <c r="H481" s="16"/>
    </row>
    <row r="482" spans="1:8" x14ac:dyDescent="0.2">
      <c r="A482" s="15"/>
      <c r="B482" s="16"/>
      <c r="C482" s="16"/>
      <c r="D482" s="248"/>
      <c r="E482" s="16"/>
      <c r="F482" s="16"/>
      <c r="G482" s="16"/>
      <c r="H482" s="16"/>
    </row>
    <row r="483" spans="1:8" x14ac:dyDescent="0.2">
      <c r="A483" s="15"/>
      <c r="B483" s="16"/>
      <c r="C483" s="16"/>
      <c r="D483" s="248"/>
      <c r="E483" s="16"/>
      <c r="F483" s="16"/>
      <c r="G483" s="16"/>
      <c r="H483" s="16"/>
    </row>
    <row r="484" spans="1:8" x14ac:dyDescent="0.2">
      <c r="A484" s="15"/>
      <c r="B484" s="16"/>
      <c r="C484" s="16"/>
      <c r="D484" s="248"/>
      <c r="E484" s="16"/>
      <c r="F484" s="16"/>
      <c r="G484" s="16"/>
      <c r="H484" s="16"/>
    </row>
    <row r="485" spans="1:8" x14ac:dyDescent="0.2">
      <c r="A485" s="15"/>
      <c r="B485" s="16"/>
      <c r="C485" s="16"/>
      <c r="D485" s="248"/>
      <c r="E485" s="16"/>
      <c r="F485" s="16"/>
      <c r="G485" s="16"/>
      <c r="H485" s="16"/>
    </row>
    <row r="486" spans="1:8" x14ac:dyDescent="0.2">
      <c r="A486" s="15"/>
      <c r="B486" s="16"/>
      <c r="C486" s="16"/>
      <c r="D486" s="248"/>
      <c r="E486" s="16"/>
      <c r="F486" s="16"/>
      <c r="G486" s="16"/>
      <c r="H486" s="16"/>
    </row>
    <row r="487" spans="1:8" x14ac:dyDescent="0.2">
      <c r="A487" s="15"/>
      <c r="B487" s="16"/>
      <c r="C487" s="16"/>
      <c r="D487" s="248"/>
      <c r="E487" s="16"/>
      <c r="F487" s="16"/>
      <c r="G487" s="16"/>
      <c r="H487" s="16"/>
    </row>
    <row r="488" spans="1:8" x14ac:dyDescent="0.2">
      <c r="A488" s="15"/>
      <c r="B488" s="16"/>
      <c r="C488" s="16"/>
      <c r="D488" s="248"/>
      <c r="E488" s="16"/>
      <c r="F488" s="16"/>
      <c r="G488" s="16"/>
      <c r="H488" s="16"/>
    </row>
    <row r="489" spans="1:8" x14ac:dyDescent="0.2">
      <c r="A489" s="15"/>
      <c r="B489" s="16"/>
      <c r="C489" s="16"/>
      <c r="D489" s="248"/>
      <c r="E489" s="16"/>
      <c r="F489" s="16"/>
      <c r="G489" s="16"/>
      <c r="H489" s="16"/>
    </row>
    <row r="490" spans="1:8" x14ac:dyDescent="0.2">
      <c r="A490" s="15"/>
      <c r="B490" s="16"/>
      <c r="C490" s="16"/>
      <c r="D490" s="248"/>
      <c r="E490" s="16"/>
      <c r="F490" s="16"/>
      <c r="G490" s="16"/>
      <c r="H490" s="16"/>
    </row>
    <row r="491" spans="1:8" x14ac:dyDescent="0.2">
      <c r="A491" s="15"/>
      <c r="B491" s="16"/>
      <c r="C491" s="16"/>
      <c r="D491" s="248"/>
      <c r="E491" s="16"/>
      <c r="F491" s="16"/>
      <c r="G491" s="16"/>
      <c r="H491" s="16"/>
    </row>
    <row r="492" spans="1:8" x14ac:dyDescent="0.2">
      <c r="A492" s="15"/>
      <c r="B492" s="16"/>
      <c r="C492" s="16"/>
      <c r="D492" s="248"/>
      <c r="E492" s="16"/>
      <c r="F492" s="16"/>
      <c r="G492" s="16"/>
      <c r="H492" s="16"/>
    </row>
    <row r="493" spans="1:8" x14ac:dyDescent="0.2">
      <c r="A493" s="15"/>
      <c r="B493" s="16"/>
      <c r="C493" s="16"/>
      <c r="D493" s="248"/>
      <c r="E493" s="16"/>
      <c r="F493" s="16"/>
      <c r="G493" s="16"/>
      <c r="H493" s="16"/>
    </row>
    <row r="494" spans="1:8" x14ac:dyDescent="0.2">
      <c r="A494" s="15"/>
      <c r="B494" s="16"/>
      <c r="C494" s="16"/>
      <c r="D494" s="248"/>
      <c r="E494" s="16"/>
      <c r="F494" s="16"/>
      <c r="G494" s="16"/>
      <c r="H494" s="16"/>
    </row>
    <row r="495" spans="1:8" x14ac:dyDescent="0.2">
      <c r="A495" s="15"/>
      <c r="B495" s="16"/>
      <c r="C495" s="16"/>
      <c r="D495" s="248"/>
      <c r="E495" s="16"/>
      <c r="F495" s="16"/>
      <c r="G495" s="16"/>
      <c r="H495" s="16"/>
    </row>
    <row r="496" spans="1:8" x14ac:dyDescent="0.2">
      <c r="A496" s="15"/>
      <c r="B496" s="16"/>
      <c r="C496" s="16"/>
      <c r="D496" s="248"/>
      <c r="E496" s="16"/>
      <c r="F496" s="16"/>
      <c r="G496" s="16"/>
      <c r="H496" s="16"/>
    </row>
    <row r="497" spans="1:8" x14ac:dyDescent="0.2">
      <c r="A497" s="15"/>
      <c r="B497" s="16"/>
      <c r="C497" s="16"/>
      <c r="D497" s="248"/>
      <c r="E497" s="16"/>
      <c r="F497" s="16"/>
      <c r="G497" s="16"/>
      <c r="H497" s="16"/>
    </row>
    <row r="498" spans="1:8" x14ac:dyDescent="0.2">
      <c r="A498" s="15"/>
      <c r="B498" s="16"/>
      <c r="C498" s="16"/>
      <c r="D498" s="248"/>
      <c r="E498" s="16"/>
      <c r="F498" s="16"/>
      <c r="G498" s="16"/>
      <c r="H498" s="16"/>
    </row>
    <row r="499" spans="1:8" x14ac:dyDescent="0.2">
      <c r="A499" s="15"/>
      <c r="B499" s="16"/>
      <c r="C499" s="16"/>
      <c r="D499" s="248"/>
      <c r="E499" s="16"/>
      <c r="F499" s="16"/>
      <c r="G499" s="16"/>
      <c r="H499" s="16"/>
    </row>
    <row r="500" spans="1:8" x14ac:dyDescent="0.2">
      <c r="A500" s="15"/>
      <c r="B500" s="16"/>
      <c r="C500" s="16"/>
      <c r="D500" s="248"/>
      <c r="E500" s="16"/>
      <c r="F500" s="16"/>
      <c r="G500" s="16"/>
      <c r="H500" s="16"/>
    </row>
    <row r="501" spans="1:8" x14ac:dyDescent="0.2">
      <c r="A501" s="15"/>
      <c r="B501" s="16"/>
      <c r="C501" s="16"/>
      <c r="D501" s="248"/>
      <c r="E501" s="16"/>
      <c r="F501" s="16"/>
      <c r="G501" s="16"/>
      <c r="H501" s="16"/>
    </row>
    <row r="502" spans="1:8" x14ac:dyDescent="0.2">
      <c r="A502" s="15"/>
      <c r="B502" s="16"/>
      <c r="C502" s="16"/>
      <c r="D502" s="248"/>
      <c r="E502" s="16"/>
      <c r="F502" s="16"/>
      <c r="G502" s="16"/>
      <c r="H502" s="16"/>
    </row>
    <row r="503" spans="1:8" x14ac:dyDescent="0.2">
      <c r="A503" s="15"/>
      <c r="B503" s="16"/>
      <c r="C503" s="16"/>
      <c r="D503" s="248"/>
      <c r="E503" s="16"/>
      <c r="F503" s="16"/>
      <c r="G503" s="16"/>
      <c r="H503" s="16"/>
    </row>
    <row r="504" spans="1:8" x14ac:dyDescent="0.2">
      <c r="A504" s="15"/>
      <c r="B504" s="16"/>
      <c r="C504" s="16"/>
      <c r="D504" s="248"/>
      <c r="E504" s="16"/>
      <c r="F504" s="16"/>
      <c r="G504" s="16"/>
      <c r="H504" s="16"/>
    </row>
    <row r="505" spans="1:8" x14ac:dyDescent="0.2">
      <c r="A505" s="15"/>
      <c r="B505" s="16"/>
      <c r="C505" s="16"/>
      <c r="D505" s="248"/>
      <c r="E505" s="16"/>
      <c r="F505" s="16"/>
      <c r="G505" s="16"/>
      <c r="H505" s="16"/>
    </row>
    <row r="506" spans="1:8" x14ac:dyDescent="0.2">
      <c r="A506" s="15"/>
      <c r="B506" s="16"/>
      <c r="C506" s="16"/>
      <c r="D506" s="248"/>
      <c r="E506" s="16"/>
      <c r="F506" s="16"/>
      <c r="G506" s="16"/>
      <c r="H506" s="16"/>
    </row>
    <row r="507" spans="1:8" x14ac:dyDescent="0.2">
      <c r="A507" s="15"/>
      <c r="B507" s="16"/>
      <c r="C507" s="16"/>
      <c r="D507" s="248"/>
      <c r="E507" s="16"/>
      <c r="F507" s="16"/>
      <c r="G507" s="16"/>
      <c r="H507" s="16"/>
    </row>
    <row r="508" spans="1:8" x14ac:dyDescent="0.2">
      <c r="A508" s="15"/>
      <c r="B508" s="16"/>
      <c r="C508" s="16"/>
      <c r="D508" s="248"/>
      <c r="E508" s="16"/>
      <c r="F508" s="16"/>
      <c r="G508" s="16"/>
      <c r="H508" s="16"/>
    </row>
    <row r="509" spans="1:8" x14ac:dyDescent="0.2">
      <c r="A509" s="15"/>
      <c r="B509" s="16"/>
      <c r="C509" s="16"/>
      <c r="D509" s="248"/>
      <c r="E509" s="16"/>
      <c r="F509" s="16"/>
      <c r="G509" s="16"/>
      <c r="H509" s="16"/>
    </row>
    <row r="510" spans="1:8" x14ac:dyDescent="0.2">
      <c r="A510" s="15"/>
      <c r="B510" s="16"/>
      <c r="C510" s="16"/>
      <c r="D510" s="248"/>
      <c r="E510" s="16"/>
      <c r="F510" s="16"/>
      <c r="G510" s="16"/>
      <c r="H510" s="16"/>
    </row>
    <row r="511" spans="1:8" x14ac:dyDescent="0.2">
      <c r="A511" s="15"/>
      <c r="B511" s="16"/>
      <c r="C511" s="16"/>
      <c r="D511" s="248"/>
      <c r="E511" s="16"/>
      <c r="F511" s="16"/>
      <c r="G511" s="16"/>
      <c r="H511" s="16"/>
    </row>
    <row r="512" spans="1:8" x14ac:dyDescent="0.2">
      <c r="A512" s="15"/>
      <c r="B512" s="16"/>
      <c r="C512" s="16"/>
      <c r="D512" s="248"/>
      <c r="E512" s="16"/>
      <c r="F512" s="16"/>
      <c r="G512" s="16"/>
      <c r="H512" s="16"/>
    </row>
    <row r="513" spans="1:8" x14ac:dyDescent="0.2">
      <c r="A513" s="15"/>
      <c r="B513" s="16"/>
      <c r="C513" s="16"/>
      <c r="D513" s="248"/>
      <c r="E513" s="16"/>
      <c r="F513" s="16"/>
      <c r="G513" s="16"/>
      <c r="H513" s="16"/>
    </row>
    <row r="514" spans="1:8" x14ac:dyDescent="0.2">
      <c r="A514" s="15"/>
      <c r="B514" s="16"/>
      <c r="C514" s="16"/>
      <c r="D514" s="248"/>
      <c r="E514" s="16"/>
      <c r="F514" s="16"/>
      <c r="G514" s="16"/>
      <c r="H514" s="16"/>
    </row>
    <row r="515" spans="1:8" x14ac:dyDescent="0.2">
      <c r="A515" s="15"/>
      <c r="B515" s="16"/>
      <c r="C515" s="16"/>
      <c r="D515" s="248"/>
      <c r="E515" s="16"/>
      <c r="F515" s="16"/>
      <c r="G515" s="16"/>
      <c r="H515" s="16"/>
    </row>
    <row r="516" spans="1:8" x14ac:dyDescent="0.2">
      <c r="A516" s="15"/>
      <c r="B516" s="16"/>
      <c r="C516" s="16"/>
      <c r="D516" s="248"/>
      <c r="E516" s="16"/>
      <c r="F516" s="16"/>
      <c r="G516" s="16"/>
      <c r="H516" s="16"/>
    </row>
    <row r="517" spans="1:8" x14ac:dyDescent="0.2">
      <c r="A517" s="15"/>
      <c r="B517" s="16"/>
      <c r="C517" s="16"/>
      <c r="D517" s="248"/>
      <c r="E517" s="16"/>
      <c r="F517" s="16"/>
      <c r="G517" s="16"/>
      <c r="H517" s="16"/>
    </row>
    <row r="518" spans="1:8" x14ac:dyDescent="0.2">
      <c r="A518" s="15"/>
      <c r="B518" s="16"/>
      <c r="C518" s="16"/>
      <c r="D518" s="248"/>
      <c r="E518" s="16"/>
      <c r="F518" s="16"/>
      <c r="G518" s="16"/>
      <c r="H518" s="16"/>
    </row>
    <row r="519" spans="1:8" x14ac:dyDescent="0.2">
      <c r="A519" s="15"/>
      <c r="B519" s="16"/>
      <c r="C519" s="16"/>
      <c r="D519" s="248"/>
      <c r="E519" s="16"/>
      <c r="F519" s="16"/>
      <c r="G519" s="16"/>
      <c r="H519" s="16"/>
    </row>
    <row r="520" spans="1:8" x14ac:dyDescent="0.2">
      <c r="A520" s="15"/>
      <c r="B520" s="16"/>
      <c r="C520" s="16"/>
      <c r="D520" s="248"/>
      <c r="E520" s="16"/>
      <c r="F520" s="16"/>
      <c r="G520" s="16"/>
      <c r="H520" s="16"/>
    </row>
    <row r="521" spans="1:8" x14ac:dyDescent="0.2">
      <c r="A521" s="15"/>
      <c r="B521" s="16"/>
      <c r="C521" s="16"/>
      <c r="D521" s="248"/>
      <c r="E521" s="16"/>
      <c r="F521" s="16"/>
      <c r="G521" s="16"/>
      <c r="H521" s="16"/>
    </row>
    <row r="522" spans="1:8" x14ac:dyDescent="0.2">
      <c r="A522" s="15"/>
      <c r="B522" s="16"/>
      <c r="C522" s="16"/>
      <c r="D522" s="248"/>
      <c r="E522" s="16"/>
      <c r="F522" s="16"/>
      <c r="G522" s="16"/>
      <c r="H522" s="16"/>
    </row>
    <row r="523" spans="1:8" x14ac:dyDescent="0.2">
      <c r="A523" s="15"/>
      <c r="B523" s="16"/>
      <c r="C523" s="16"/>
      <c r="D523" s="248"/>
      <c r="E523" s="16"/>
      <c r="F523" s="16"/>
      <c r="G523" s="16"/>
      <c r="H523" s="16"/>
    </row>
    <row r="524" spans="1:8" x14ac:dyDescent="0.2">
      <c r="A524" s="15"/>
      <c r="B524" s="16"/>
      <c r="C524" s="16"/>
      <c r="D524" s="248"/>
      <c r="E524" s="16"/>
      <c r="F524" s="16"/>
      <c r="G524" s="16"/>
      <c r="H524" s="16"/>
    </row>
    <row r="525" spans="1:8" x14ac:dyDescent="0.2">
      <c r="A525" s="15"/>
      <c r="B525" s="16"/>
      <c r="C525" s="16"/>
      <c r="D525" s="248"/>
      <c r="E525" s="16"/>
      <c r="F525" s="16"/>
      <c r="G525" s="16"/>
      <c r="H525" s="16"/>
    </row>
    <row r="526" spans="1:8" x14ac:dyDescent="0.2">
      <c r="A526" s="15"/>
      <c r="B526" s="16"/>
      <c r="C526" s="16"/>
      <c r="D526" s="248"/>
      <c r="E526" s="16"/>
      <c r="F526" s="16"/>
      <c r="G526" s="16"/>
      <c r="H526" s="16"/>
    </row>
    <row r="527" spans="1:8" x14ac:dyDescent="0.2">
      <c r="A527" s="15"/>
      <c r="B527" s="16"/>
      <c r="C527" s="16"/>
      <c r="D527" s="248"/>
      <c r="E527" s="16"/>
      <c r="F527" s="16"/>
      <c r="G527" s="16"/>
      <c r="H527" s="16"/>
    </row>
    <row r="528" spans="1:8" x14ac:dyDescent="0.2">
      <c r="A528" s="15"/>
      <c r="B528" s="16"/>
      <c r="C528" s="16"/>
      <c r="D528" s="248"/>
      <c r="E528" s="16"/>
      <c r="F528" s="16"/>
      <c r="G528" s="16"/>
      <c r="H528" s="16"/>
    </row>
    <row r="529" spans="1:8" x14ac:dyDescent="0.2">
      <c r="A529" s="15"/>
      <c r="B529" s="16"/>
      <c r="C529" s="16"/>
      <c r="D529" s="248"/>
      <c r="E529" s="16"/>
      <c r="F529" s="16"/>
      <c r="G529" s="16"/>
      <c r="H529" s="16"/>
    </row>
    <row r="530" spans="1:8" x14ac:dyDescent="0.2">
      <c r="A530" s="15"/>
      <c r="B530" s="16"/>
      <c r="C530" s="16"/>
      <c r="D530" s="248"/>
      <c r="E530" s="16"/>
      <c r="F530" s="16"/>
      <c r="G530" s="16"/>
      <c r="H530" s="16"/>
    </row>
    <row r="531" spans="1:8" x14ac:dyDescent="0.2">
      <c r="A531" s="15"/>
      <c r="B531" s="16"/>
      <c r="C531" s="16"/>
      <c r="D531" s="248"/>
      <c r="E531" s="16"/>
      <c r="F531" s="16"/>
      <c r="G531" s="16"/>
      <c r="H531" s="16"/>
    </row>
    <row r="532" spans="1:8" x14ac:dyDescent="0.2">
      <c r="A532" s="15"/>
      <c r="B532" s="16"/>
      <c r="C532" s="16"/>
      <c r="D532" s="248"/>
      <c r="E532" s="16"/>
      <c r="F532" s="16"/>
      <c r="G532" s="16"/>
      <c r="H532" s="16"/>
    </row>
    <row r="533" spans="1:8" x14ac:dyDescent="0.2">
      <c r="A533" s="15"/>
      <c r="B533" s="16"/>
      <c r="C533" s="16"/>
      <c r="D533" s="248"/>
      <c r="E533" s="16"/>
      <c r="F533" s="16"/>
      <c r="G533" s="16"/>
      <c r="H533" s="16"/>
    </row>
    <row r="534" spans="1:8" x14ac:dyDescent="0.2">
      <c r="A534" s="15"/>
      <c r="B534" s="16"/>
      <c r="C534" s="16"/>
      <c r="D534" s="248"/>
      <c r="E534" s="16"/>
      <c r="F534" s="16"/>
      <c r="G534" s="16"/>
      <c r="H534" s="16"/>
    </row>
    <row r="535" spans="1:8" x14ac:dyDescent="0.2">
      <c r="A535" s="15"/>
      <c r="B535" s="16"/>
      <c r="C535" s="16"/>
      <c r="D535" s="248"/>
      <c r="E535" s="16"/>
      <c r="F535" s="16"/>
      <c r="G535" s="16"/>
      <c r="H535" s="16"/>
    </row>
    <row r="536" spans="1:8" x14ac:dyDescent="0.2">
      <c r="A536" s="15"/>
      <c r="B536" s="16"/>
      <c r="C536" s="16"/>
      <c r="D536" s="248"/>
      <c r="E536" s="16"/>
      <c r="F536" s="16"/>
      <c r="G536" s="16"/>
      <c r="H536" s="16"/>
    </row>
    <row r="537" spans="1:8" x14ac:dyDescent="0.2">
      <c r="A537" s="15"/>
      <c r="B537" s="16"/>
      <c r="C537" s="16"/>
      <c r="D537" s="248"/>
      <c r="E537" s="16"/>
      <c r="F537" s="16"/>
      <c r="G537" s="16"/>
      <c r="H537" s="16"/>
    </row>
    <row r="538" spans="1:8" x14ac:dyDescent="0.2">
      <c r="A538" s="15"/>
      <c r="B538" s="16"/>
      <c r="C538" s="16"/>
      <c r="D538" s="248"/>
      <c r="E538" s="16"/>
      <c r="F538" s="16"/>
      <c r="G538" s="16"/>
      <c r="H538" s="16"/>
    </row>
    <row r="539" spans="1:8" x14ac:dyDescent="0.2">
      <c r="A539" s="15"/>
      <c r="B539" s="16"/>
      <c r="C539" s="16"/>
      <c r="D539" s="248"/>
      <c r="E539" s="16"/>
      <c r="F539" s="16"/>
      <c r="G539" s="16"/>
      <c r="H539" s="16"/>
    </row>
    <row r="540" spans="1:8" x14ac:dyDescent="0.2">
      <c r="A540" s="15"/>
      <c r="B540" s="16"/>
      <c r="C540" s="16"/>
      <c r="D540" s="248"/>
      <c r="E540" s="16"/>
      <c r="F540" s="16"/>
      <c r="G540" s="16"/>
      <c r="H540" s="16"/>
    </row>
    <row r="541" spans="1:8" x14ac:dyDescent="0.2">
      <c r="A541" s="15"/>
      <c r="B541" s="16"/>
      <c r="C541" s="16"/>
      <c r="D541" s="248"/>
      <c r="E541" s="16"/>
      <c r="F541" s="16"/>
      <c r="G541" s="16"/>
      <c r="H541" s="16"/>
    </row>
    <row r="542" spans="1:8" x14ac:dyDescent="0.2">
      <c r="A542" s="15"/>
      <c r="B542" s="16"/>
      <c r="C542" s="16"/>
      <c r="D542" s="248"/>
      <c r="E542" s="16"/>
      <c r="F542" s="16"/>
      <c r="G542" s="16"/>
      <c r="H542" s="16"/>
    </row>
    <row r="543" spans="1:8" x14ac:dyDescent="0.2">
      <c r="A543" s="15"/>
      <c r="B543" s="16"/>
      <c r="C543" s="16"/>
      <c r="D543" s="248"/>
      <c r="E543" s="16"/>
      <c r="F543" s="16"/>
      <c r="G543" s="16"/>
      <c r="H543" s="16"/>
    </row>
    <row r="544" spans="1:8" x14ac:dyDescent="0.2">
      <c r="A544" s="15"/>
      <c r="B544" s="16"/>
      <c r="C544" s="16"/>
      <c r="D544" s="248"/>
      <c r="E544" s="16"/>
      <c r="F544" s="16"/>
      <c r="G544" s="16"/>
      <c r="H544" s="16"/>
    </row>
    <row r="545" spans="1:8" x14ac:dyDescent="0.2">
      <c r="A545" s="15"/>
      <c r="B545" s="16"/>
      <c r="C545" s="16"/>
      <c r="D545" s="248"/>
      <c r="E545" s="16"/>
      <c r="F545" s="16"/>
      <c r="G545" s="16"/>
      <c r="H545" s="16"/>
    </row>
    <row r="546" spans="1:8" x14ac:dyDescent="0.2">
      <c r="A546" s="15"/>
      <c r="B546" s="16"/>
      <c r="C546" s="16"/>
      <c r="D546" s="248"/>
      <c r="E546" s="16"/>
      <c r="F546" s="16"/>
      <c r="G546" s="16"/>
      <c r="H546" s="16"/>
    </row>
    <row r="547" spans="1:8" x14ac:dyDescent="0.2">
      <c r="A547" s="15"/>
      <c r="B547" s="16"/>
      <c r="C547" s="16"/>
      <c r="D547" s="248"/>
      <c r="E547" s="16"/>
      <c r="F547" s="16"/>
      <c r="G547" s="16"/>
      <c r="H547" s="16"/>
    </row>
    <row r="548" spans="1:8" x14ac:dyDescent="0.2">
      <c r="A548" s="15"/>
      <c r="B548" s="16"/>
      <c r="C548" s="16"/>
      <c r="D548" s="248"/>
      <c r="E548" s="16"/>
      <c r="F548" s="16"/>
      <c r="G548" s="16"/>
      <c r="H548" s="16"/>
    </row>
    <row r="549" spans="1:8" x14ac:dyDescent="0.2">
      <c r="A549" s="15"/>
      <c r="B549" s="16"/>
      <c r="C549" s="16"/>
      <c r="D549" s="248"/>
      <c r="E549" s="16"/>
      <c r="F549" s="16"/>
      <c r="G549" s="16"/>
      <c r="H549" s="16"/>
    </row>
    <row r="550" spans="1:8" x14ac:dyDescent="0.2">
      <c r="A550" s="15"/>
      <c r="B550" s="16"/>
      <c r="C550" s="16"/>
      <c r="D550" s="248"/>
      <c r="E550" s="16"/>
      <c r="F550" s="16"/>
      <c r="G550" s="16"/>
      <c r="H550" s="16"/>
    </row>
    <row r="551" spans="1:8" x14ac:dyDescent="0.2">
      <c r="A551" s="15"/>
      <c r="B551" s="16"/>
      <c r="C551" s="16"/>
      <c r="D551" s="248"/>
      <c r="E551" s="16"/>
      <c r="F551" s="16"/>
      <c r="G551" s="16"/>
      <c r="H551" s="16"/>
    </row>
    <row r="552" spans="1:8" x14ac:dyDescent="0.2">
      <c r="A552" s="15"/>
      <c r="B552" s="16"/>
      <c r="C552" s="16"/>
      <c r="D552" s="248"/>
      <c r="E552" s="16"/>
      <c r="F552" s="16"/>
      <c r="G552" s="16"/>
      <c r="H552" s="16"/>
    </row>
    <row r="553" spans="1:8" x14ac:dyDescent="0.2">
      <c r="A553" s="15"/>
      <c r="B553" s="16"/>
      <c r="C553" s="16"/>
      <c r="D553" s="248"/>
      <c r="E553" s="16"/>
      <c r="F553" s="16"/>
      <c r="G553" s="16"/>
      <c r="H553" s="16"/>
    </row>
    <row r="554" spans="1:8" x14ac:dyDescent="0.2">
      <c r="A554" s="15"/>
      <c r="B554" s="16"/>
      <c r="C554" s="16"/>
      <c r="D554" s="248"/>
      <c r="E554" s="16"/>
      <c r="F554" s="16"/>
      <c r="G554" s="16"/>
      <c r="H554" s="16"/>
    </row>
    <row r="555" spans="1:8" x14ac:dyDescent="0.2">
      <c r="A555" s="15"/>
      <c r="B555" s="16"/>
      <c r="C555" s="16"/>
      <c r="D555" s="248"/>
      <c r="E555" s="16"/>
      <c r="F555" s="16"/>
      <c r="G555" s="16"/>
      <c r="H555" s="16"/>
    </row>
    <row r="556" spans="1:8" x14ac:dyDescent="0.2">
      <c r="A556" s="15"/>
      <c r="B556" s="16"/>
      <c r="C556" s="16"/>
      <c r="D556" s="248"/>
      <c r="E556" s="16"/>
      <c r="F556" s="16"/>
      <c r="G556" s="16"/>
      <c r="H556" s="16"/>
    </row>
    <row r="557" spans="1:8" x14ac:dyDescent="0.2">
      <c r="A557" s="15"/>
      <c r="B557" s="16"/>
      <c r="C557" s="16"/>
      <c r="D557" s="248"/>
      <c r="E557" s="16"/>
      <c r="F557" s="16"/>
      <c r="G557" s="16"/>
      <c r="H557" s="16"/>
    </row>
    <row r="558" spans="1:8" x14ac:dyDescent="0.2">
      <c r="A558" s="15"/>
      <c r="B558" s="16"/>
      <c r="C558" s="16"/>
      <c r="D558" s="248"/>
      <c r="E558" s="16"/>
      <c r="F558" s="16"/>
      <c r="G558" s="16"/>
      <c r="H558" s="16"/>
    </row>
    <row r="559" spans="1:8" x14ac:dyDescent="0.2">
      <c r="A559" s="15"/>
      <c r="B559" s="16"/>
      <c r="C559" s="16"/>
      <c r="D559" s="248"/>
      <c r="E559" s="16"/>
      <c r="F559" s="16"/>
      <c r="G559" s="16"/>
      <c r="H559" s="16"/>
    </row>
    <row r="560" spans="1:8" x14ac:dyDescent="0.2">
      <c r="A560" s="15"/>
      <c r="B560" s="16"/>
      <c r="C560" s="16"/>
      <c r="D560" s="248"/>
      <c r="E560" s="16"/>
      <c r="F560" s="16"/>
      <c r="G560" s="16"/>
      <c r="H560" s="16"/>
    </row>
    <row r="561" spans="1:8" x14ac:dyDescent="0.2">
      <c r="A561" s="15"/>
      <c r="B561" s="16"/>
      <c r="C561" s="16"/>
      <c r="D561" s="248"/>
      <c r="E561" s="16"/>
      <c r="F561" s="16"/>
      <c r="G561" s="16"/>
      <c r="H561" s="16"/>
    </row>
    <row r="562" spans="1:8" x14ac:dyDescent="0.2">
      <c r="A562" s="15"/>
      <c r="B562" s="16"/>
      <c r="C562" s="16"/>
      <c r="D562" s="248"/>
      <c r="E562" s="16"/>
      <c r="F562" s="16"/>
      <c r="G562" s="16"/>
      <c r="H562" s="16"/>
    </row>
    <row r="563" spans="1:8" x14ac:dyDescent="0.2">
      <c r="A563" s="15"/>
      <c r="B563" s="16"/>
      <c r="C563" s="16"/>
      <c r="D563" s="248"/>
      <c r="E563" s="16"/>
      <c r="F563" s="16"/>
      <c r="G563" s="16"/>
      <c r="H563" s="16"/>
    </row>
    <row r="564" spans="1:8" x14ac:dyDescent="0.2">
      <c r="A564" s="15"/>
      <c r="B564" s="16"/>
      <c r="C564" s="16"/>
      <c r="D564" s="248"/>
      <c r="E564" s="16"/>
      <c r="F564" s="16"/>
      <c r="G564" s="16"/>
      <c r="H564" s="16"/>
    </row>
    <row r="565" spans="1:8" x14ac:dyDescent="0.2">
      <c r="A565" s="15"/>
      <c r="B565" s="16"/>
      <c r="C565" s="16"/>
      <c r="D565" s="248"/>
      <c r="E565" s="16"/>
      <c r="F565" s="16"/>
      <c r="G565" s="16"/>
      <c r="H565" s="16"/>
    </row>
    <row r="566" spans="1:8" x14ac:dyDescent="0.2">
      <c r="A566" s="15"/>
      <c r="B566" s="16"/>
      <c r="C566" s="16"/>
      <c r="D566" s="248"/>
      <c r="E566" s="16"/>
      <c r="F566" s="16"/>
      <c r="G566" s="16"/>
      <c r="H566" s="16"/>
    </row>
    <row r="567" spans="1:8" x14ac:dyDescent="0.2">
      <c r="A567" s="15"/>
      <c r="B567" s="16"/>
      <c r="C567" s="16"/>
      <c r="D567" s="248"/>
      <c r="E567" s="16"/>
      <c r="F567" s="16"/>
      <c r="G567" s="16"/>
      <c r="H567" s="16"/>
    </row>
    <row r="568" spans="1:8" x14ac:dyDescent="0.2">
      <c r="A568" s="15"/>
      <c r="B568" s="16"/>
      <c r="C568" s="16"/>
      <c r="D568" s="248"/>
      <c r="E568" s="16"/>
      <c r="F568" s="16"/>
      <c r="G568" s="16"/>
      <c r="H568" s="16"/>
    </row>
    <row r="569" spans="1:8" x14ac:dyDescent="0.2">
      <c r="A569" s="15"/>
      <c r="B569" s="16"/>
      <c r="C569" s="16"/>
      <c r="D569" s="248"/>
      <c r="E569" s="16"/>
      <c r="F569" s="16"/>
      <c r="G569" s="16"/>
      <c r="H569" s="16"/>
    </row>
    <row r="570" spans="1:8" x14ac:dyDescent="0.2">
      <c r="A570" s="15"/>
      <c r="B570" s="16"/>
      <c r="C570" s="16"/>
      <c r="D570" s="248"/>
      <c r="E570" s="16"/>
      <c r="F570" s="16"/>
      <c r="G570" s="16"/>
      <c r="H570" s="16"/>
    </row>
    <row r="571" spans="1:8" x14ac:dyDescent="0.2">
      <c r="A571" s="15"/>
      <c r="B571" s="16"/>
      <c r="C571" s="16"/>
      <c r="D571" s="248"/>
      <c r="E571" s="16"/>
      <c r="F571" s="16"/>
      <c r="G571" s="16"/>
      <c r="H571" s="16"/>
    </row>
    <row r="572" spans="1:8" x14ac:dyDescent="0.2">
      <c r="A572" s="15"/>
      <c r="B572" s="16"/>
      <c r="C572" s="16"/>
      <c r="D572" s="248"/>
      <c r="E572" s="16"/>
      <c r="F572" s="16"/>
      <c r="G572" s="16"/>
      <c r="H572" s="16"/>
    </row>
    <row r="573" spans="1:8" x14ac:dyDescent="0.2">
      <c r="A573" s="15"/>
      <c r="B573" s="16"/>
      <c r="C573" s="16"/>
      <c r="D573" s="248"/>
      <c r="E573" s="16"/>
      <c r="F573" s="16"/>
      <c r="G573" s="16"/>
      <c r="H573" s="16"/>
    </row>
    <row r="574" spans="1:8" x14ac:dyDescent="0.2">
      <c r="A574" s="15"/>
      <c r="B574" s="16"/>
      <c r="C574" s="16"/>
      <c r="D574" s="248"/>
      <c r="E574" s="16"/>
      <c r="F574" s="16"/>
      <c r="G574" s="16"/>
      <c r="H574" s="16"/>
    </row>
    <row r="575" spans="1:8" x14ac:dyDescent="0.2">
      <c r="A575" s="15"/>
      <c r="B575" s="16"/>
      <c r="C575" s="16"/>
      <c r="D575" s="248"/>
      <c r="E575" s="16"/>
      <c r="F575" s="16"/>
      <c r="G575" s="16"/>
      <c r="H575" s="16"/>
    </row>
    <row r="576" spans="1:8" x14ac:dyDescent="0.2">
      <c r="A576" s="15"/>
      <c r="B576" s="16"/>
      <c r="C576" s="16"/>
      <c r="D576" s="248"/>
      <c r="E576" s="16"/>
      <c r="F576" s="16"/>
      <c r="G576" s="16"/>
      <c r="H576" s="16"/>
    </row>
    <row r="577" spans="1:8" x14ac:dyDescent="0.2">
      <c r="A577" s="15"/>
      <c r="B577" s="16"/>
      <c r="C577" s="16"/>
      <c r="D577" s="248"/>
      <c r="E577" s="16"/>
      <c r="F577" s="16"/>
      <c r="G577" s="16"/>
      <c r="H577" s="16"/>
    </row>
    <row r="578" spans="1:8" x14ac:dyDescent="0.2">
      <c r="A578" s="15"/>
      <c r="B578" s="16"/>
      <c r="C578" s="16"/>
      <c r="D578" s="248"/>
      <c r="E578" s="16"/>
      <c r="F578" s="16"/>
      <c r="G578" s="16"/>
      <c r="H578" s="16"/>
    </row>
    <row r="579" spans="1:8" x14ac:dyDescent="0.2">
      <c r="A579" s="15"/>
      <c r="B579" s="16"/>
      <c r="C579" s="16"/>
      <c r="D579" s="248"/>
      <c r="E579" s="16"/>
      <c r="F579" s="16"/>
      <c r="G579" s="16"/>
      <c r="H579" s="16"/>
    </row>
    <row r="580" spans="1:8" x14ac:dyDescent="0.2">
      <c r="A580" s="15"/>
      <c r="B580" s="16"/>
      <c r="C580" s="16"/>
      <c r="D580" s="248"/>
      <c r="E580" s="16"/>
      <c r="F580" s="16"/>
      <c r="G580" s="16"/>
      <c r="H580" s="16"/>
    </row>
    <row r="581" spans="1:8" x14ac:dyDescent="0.2">
      <c r="A581" s="15"/>
      <c r="B581" s="16"/>
      <c r="C581" s="16"/>
      <c r="D581" s="248"/>
      <c r="E581" s="16"/>
      <c r="F581" s="16"/>
      <c r="G581" s="16"/>
      <c r="H581" s="16"/>
    </row>
    <row r="582" spans="1:8" x14ac:dyDescent="0.2">
      <c r="A582" s="15"/>
      <c r="B582" s="16"/>
      <c r="C582" s="16"/>
      <c r="D582" s="248"/>
      <c r="E582" s="16"/>
      <c r="F582" s="16"/>
      <c r="G582" s="16"/>
      <c r="H582" s="16"/>
    </row>
    <row r="583" spans="1:8" x14ac:dyDescent="0.2">
      <c r="A583" s="15"/>
      <c r="B583" s="16"/>
      <c r="C583" s="16"/>
      <c r="D583" s="248"/>
      <c r="E583" s="16"/>
      <c r="F583" s="16"/>
      <c r="G583" s="16"/>
      <c r="H583" s="16"/>
    </row>
    <row r="584" spans="1:8" x14ac:dyDescent="0.2">
      <c r="A584" s="15"/>
      <c r="B584" s="16"/>
      <c r="C584" s="16"/>
      <c r="D584" s="248"/>
      <c r="E584" s="16"/>
      <c r="F584" s="16"/>
      <c r="G584" s="16"/>
      <c r="H584" s="16"/>
    </row>
    <row r="585" spans="1:8" x14ac:dyDescent="0.2">
      <c r="A585" s="15"/>
      <c r="B585" s="16"/>
      <c r="C585" s="16"/>
      <c r="D585" s="248"/>
      <c r="E585" s="16"/>
      <c r="F585" s="16"/>
      <c r="G585" s="16"/>
      <c r="H585" s="16"/>
    </row>
    <row r="586" spans="1:8" x14ac:dyDescent="0.2">
      <c r="A586" s="15"/>
      <c r="B586" s="16"/>
      <c r="C586" s="16"/>
      <c r="D586" s="248"/>
      <c r="E586" s="16"/>
      <c r="F586" s="16"/>
      <c r="G586" s="16"/>
      <c r="H586" s="16"/>
    </row>
    <row r="587" spans="1:8" x14ac:dyDescent="0.2">
      <c r="A587" s="15"/>
      <c r="B587" s="16"/>
      <c r="C587" s="16"/>
      <c r="D587" s="248"/>
      <c r="E587" s="16"/>
      <c r="F587" s="16"/>
      <c r="G587" s="16"/>
      <c r="H587" s="16"/>
    </row>
    <row r="588" spans="1:8" x14ac:dyDescent="0.2">
      <c r="A588" s="15"/>
      <c r="B588" s="16"/>
      <c r="C588" s="16"/>
      <c r="D588" s="248"/>
      <c r="E588" s="16"/>
      <c r="F588" s="16"/>
      <c r="G588" s="16"/>
      <c r="H588" s="16"/>
    </row>
    <row r="589" spans="1:8" x14ac:dyDescent="0.2">
      <c r="A589" s="15"/>
      <c r="B589" s="16"/>
      <c r="C589" s="16"/>
      <c r="D589" s="248"/>
      <c r="E589" s="16"/>
      <c r="F589" s="16"/>
      <c r="G589" s="16"/>
      <c r="H589" s="16"/>
    </row>
    <row r="590" spans="1:8" x14ac:dyDescent="0.2">
      <c r="A590" s="15"/>
      <c r="B590" s="16"/>
      <c r="C590" s="16"/>
      <c r="D590" s="248"/>
      <c r="E590" s="16"/>
      <c r="F590" s="16"/>
      <c r="G590" s="16"/>
      <c r="H590" s="16"/>
    </row>
    <row r="591" spans="1:8" x14ac:dyDescent="0.2">
      <c r="A591" s="15"/>
      <c r="B591" s="16"/>
      <c r="C591" s="16"/>
      <c r="D591" s="248"/>
      <c r="E591" s="16"/>
      <c r="F591" s="16"/>
      <c r="G591" s="16"/>
      <c r="H591" s="16"/>
    </row>
    <row r="592" spans="1:8" x14ac:dyDescent="0.2">
      <c r="A592" s="15"/>
      <c r="B592" s="16"/>
      <c r="C592" s="16"/>
      <c r="D592" s="248"/>
      <c r="E592" s="16"/>
      <c r="F592" s="16"/>
      <c r="G592" s="16"/>
      <c r="H592" s="16"/>
    </row>
    <row r="593" spans="1:8" x14ac:dyDescent="0.2">
      <c r="A593" s="15"/>
      <c r="B593" s="16"/>
      <c r="C593" s="16"/>
      <c r="D593" s="248"/>
      <c r="E593" s="16"/>
      <c r="F593" s="16"/>
      <c r="G593" s="16"/>
      <c r="H593" s="16"/>
    </row>
    <row r="594" spans="1:8" x14ac:dyDescent="0.2">
      <c r="A594" s="15"/>
      <c r="B594" s="16"/>
      <c r="C594" s="16"/>
      <c r="D594" s="248"/>
      <c r="E594" s="16"/>
      <c r="F594" s="16"/>
      <c r="G594" s="16"/>
      <c r="H594" s="16"/>
    </row>
    <row r="595" spans="1:8" x14ac:dyDescent="0.2">
      <c r="A595" s="15"/>
      <c r="B595" s="16"/>
      <c r="C595" s="16"/>
      <c r="D595" s="248"/>
      <c r="E595" s="16"/>
      <c r="F595" s="16"/>
      <c r="G595" s="16"/>
      <c r="H595" s="16"/>
    </row>
    <row r="596" spans="1:8" x14ac:dyDescent="0.2">
      <c r="A596" s="15"/>
      <c r="B596" s="16"/>
      <c r="C596" s="16"/>
      <c r="D596" s="248"/>
      <c r="E596" s="16"/>
      <c r="F596" s="16"/>
      <c r="G596" s="16"/>
      <c r="H596" s="16"/>
    </row>
    <row r="597" spans="1:8" x14ac:dyDescent="0.2">
      <c r="A597" s="15"/>
      <c r="B597" s="16"/>
      <c r="C597" s="16"/>
      <c r="D597" s="248"/>
      <c r="E597" s="16"/>
      <c r="F597" s="16"/>
      <c r="G597" s="16"/>
      <c r="H597" s="16"/>
    </row>
    <row r="598" spans="1:8" x14ac:dyDescent="0.2">
      <c r="A598" s="15"/>
      <c r="B598" s="16"/>
      <c r="C598" s="16"/>
      <c r="D598" s="248"/>
      <c r="E598" s="16"/>
      <c r="F598" s="16"/>
      <c r="G598" s="16"/>
      <c r="H598" s="16"/>
    </row>
    <row r="599" spans="1:8" x14ac:dyDescent="0.2">
      <c r="A599" s="15"/>
      <c r="B599" s="16"/>
      <c r="C599" s="16"/>
      <c r="D599" s="248"/>
      <c r="E599" s="16"/>
      <c r="F599" s="16"/>
      <c r="G599" s="16"/>
      <c r="H599" s="16"/>
    </row>
    <row r="600" spans="1:8" x14ac:dyDescent="0.2">
      <c r="A600" s="15"/>
      <c r="B600" s="16"/>
      <c r="C600" s="16"/>
      <c r="D600" s="248"/>
      <c r="E600" s="16"/>
      <c r="F600" s="16"/>
      <c r="G600" s="16"/>
      <c r="H600" s="16"/>
    </row>
    <row r="601" spans="1:8" x14ac:dyDescent="0.2">
      <c r="A601" s="15"/>
      <c r="B601" s="16"/>
      <c r="C601" s="16"/>
      <c r="D601" s="248"/>
      <c r="E601" s="16"/>
      <c r="F601" s="16"/>
      <c r="G601" s="16"/>
      <c r="H601" s="16"/>
    </row>
    <row r="602" spans="1:8" x14ac:dyDescent="0.2">
      <c r="A602" s="15"/>
      <c r="B602" s="16"/>
      <c r="C602" s="16"/>
      <c r="D602" s="248"/>
      <c r="E602" s="16"/>
      <c r="F602" s="16"/>
      <c r="G602" s="16"/>
      <c r="H602" s="16"/>
    </row>
    <row r="603" spans="1:8" x14ac:dyDescent="0.2">
      <c r="A603" s="15"/>
      <c r="B603" s="16"/>
      <c r="C603" s="16"/>
      <c r="D603" s="248"/>
      <c r="E603" s="16"/>
      <c r="F603" s="16"/>
      <c r="G603" s="16"/>
      <c r="H603" s="16"/>
    </row>
    <row r="604" spans="1:8" x14ac:dyDescent="0.2">
      <c r="A604" s="15"/>
      <c r="B604" s="16"/>
      <c r="C604" s="16"/>
      <c r="D604" s="248"/>
      <c r="E604" s="16"/>
      <c r="F604" s="16"/>
      <c r="G604" s="16"/>
      <c r="H604" s="16"/>
    </row>
    <row r="605" spans="1:8" x14ac:dyDescent="0.2">
      <c r="A605" s="15"/>
      <c r="B605" s="16"/>
      <c r="C605" s="16"/>
      <c r="D605" s="248"/>
      <c r="E605" s="16"/>
      <c r="F605" s="16"/>
      <c r="G605" s="16"/>
      <c r="H605" s="16"/>
    </row>
    <row r="606" spans="1:8" x14ac:dyDescent="0.2">
      <c r="A606" s="15"/>
      <c r="B606" s="16"/>
      <c r="C606" s="16"/>
      <c r="D606" s="248"/>
      <c r="E606" s="16"/>
      <c r="F606" s="16"/>
      <c r="G606" s="16"/>
      <c r="H606" s="16"/>
    </row>
    <row r="607" spans="1:8" x14ac:dyDescent="0.2">
      <c r="A607" s="15"/>
      <c r="B607" s="16"/>
      <c r="C607" s="16"/>
      <c r="D607" s="248"/>
      <c r="E607" s="16"/>
      <c r="F607" s="16"/>
      <c r="G607" s="16"/>
      <c r="H607" s="16"/>
    </row>
    <row r="608" spans="1:8" x14ac:dyDescent="0.2">
      <c r="A608" s="15"/>
      <c r="B608" s="16"/>
      <c r="C608" s="16"/>
      <c r="D608" s="248"/>
      <c r="E608" s="16"/>
      <c r="F608" s="16"/>
      <c r="G608" s="16"/>
      <c r="H608" s="16"/>
    </row>
    <row r="609" spans="1:8" x14ac:dyDescent="0.2">
      <c r="A609" s="15"/>
      <c r="B609" s="16"/>
      <c r="C609" s="16"/>
      <c r="D609" s="248"/>
      <c r="E609" s="16"/>
      <c r="F609" s="16"/>
      <c r="G609" s="16"/>
      <c r="H609" s="16"/>
    </row>
    <row r="610" spans="1:8" x14ac:dyDescent="0.2">
      <c r="A610" s="15"/>
      <c r="B610" s="16"/>
      <c r="C610" s="16"/>
      <c r="D610" s="248"/>
      <c r="E610" s="16"/>
      <c r="F610" s="16"/>
      <c r="G610" s="16"/>
      <c r="H610" s="16"/>
    </row>
    <row r="611" spans="1:8" x14ac:dyDescent="0.2">
      <c r="A611" s="15"/>
      <c r="B611" s="16"/>
      <c r="C611" s="16"/>
      <c r="D611" s="248"/>
      <c r="E611" s="16"/>
      <c r="F611" s="16"/>
      <c r="G611" s="16"/>
      <c r="H611" s="16"/>
    </row>
    <row r="612" spans="1:8" x14ac:dyDescent="0.2">
      <c r="A612" s="15"/>
      <c r="B612" s="16"/>
      <c r="C612" s="16"/>
      <c r="D612" s="248"/>
      <c r="E612" s="16"/>
      <c r="F612" s="16"/>
      <c r="G612" s="16"/>
      <c r="H612" s="16"/>
    </row>
    <row r="613" spans="1:8" x14ac:dyDescent="0.2">
      <c r="A613" s="15"/>
      <c r="B613" s="16"/>
      <c r="C613" s="16"/>
      <c r="D613" s="248"/>
      <c r="E613" s="16"/>
      <c r="F613" s="16"/>
      <c r="G613" s="16"/>
      <c r="H613" s="16"/>
    </row>
    <row r="614" spans="1:8" x14ac:dyDescent="0.2">
      <c r="A614" s="15"/>
      <c r="B614" s="16"/>
      <c r="C614" s="16"/>
      <c r="D614" s="248"/>
      <c r="E614" s="16"/>
      <c r="F614" s="16"/>
      <c r="G614" s="16"/>
      <c r="H614" s="16"/>
    </row>
    <row r="615" spans="1:8" x14ac:dyDescent="0.2">
      <c r="A615" s="15"/>
      <c r="B615" s="16"/>
      <c r="C615" s="16"/>
      <c r="D615" s="248"/>
      <c r="E615" s="16"/>
      <c r="F615" s="16"/>
      <c r="G615" s="16"/>
      <c r="H615" s="16"/>
    </row>
    <row r="616" spans="1:8" x14ac:dyDescent="0.2">
      <c r="A616" s="15"/>
      <c r="B616" s="16"/>
      <c r="C616" s="16"/>
      <c r="D616" s="248"/>
      <c r="E616" s="16"/>
      <c r="F616" s="16"/>
      <c r="G616" s="16"/>
      <c r="H616" s="16"/>
    </row>
    <row r="617" spans="1:8" x14ac:dyDescent="0.2">
      <c r="A617" s="15"/>
      <c r="B617" s="16"/>
      <c r="C617" s="16"/>
      <c r="D617" s="248"/>
      <c r="E617" s="16"/>
      <c r="F617" s="16"/>
      <c r="G617" s="16"/>
      <c r="H617" s="16"/>
    </row>
    <row r="618" spans="1:8" x14ac:dyDescent="0.2">
      <c r="A618" s="15"/>
      <c r="B618" s="16"/>
      <c r="C618" s="16"/>
      <c r="D618" s="248"/>
      <c r="E618" s="16"/>
      <c r="F618" s="16"/>
      <c r="G618" s="16"/>
      <c r="H618" s="16"/>
    </row>
    <row r="619" spans="1:8" x14ac:dyDescent="0.2">
      <c r="A619" s="15"/>
      <c r="B619" s="16"/>
      <c r="C619" s="16"/>
      <c r="D619" s="248"/>
      <c r="E619" s="16"/>
      <c r="F619" s="16"/>
      <c r="G619" s="16"/>
      <c r="H619" s="16"/>
    </row>
    <row r="620" spans="1:8" x14ac:dyDescent="0.2">
      <c r="A620" s="15"/>
      <c r="B620" s="16"/>
      <c r="C620" s="16"/>
      <c r="D620" s="248"/>
      <c r="E620" s="16"/>
      <c r="F620" s="16"/>
      <c r="G620" s="16"/>
      <c r="H620" s="16"/>
    </row>
    <row r="621" spans="1:8" x14ac:dyDescent="0.2">
      <c r="A621" s="15"/>
      <c r="B621" s="16"/>
      <c r="C621" s="16"/>
      <c r="D621" s="248"/>
      <c r="E621" s="16"/>
      <c r="F621" s="16"/>
      <c r="G621" s="16"/>
      <c r="H621" s="16"/>
    </row>
    <row r="622" spans="1:8" x14ac:dyDescent="0.2">
      <c r="A622" s="15"/>
      <c r="B622" s="16"/>
      <c r="C622" s="16"/>
      <c r="D622" s="248"/>
      <c r="E622" s="16"/>
      <c r="F622" s="16"/>
      <c r="G622" s="16"/>
      <c r="H622" s="16"/>
    </row>
    <row r="623" spans="1:8" x14ac:dyDescent="0.2">
      <c r="A623" s="15"/>
      <c r="B623" s="16"/>
      <c r="C623" s="16"/>
      <c r="D623" s="248"/>
      <c r="E623" s="16"/>
      <c r="F623" s="16"/>
      <c r="G623" s="16"/>
      <c r="H623" s="16"/>
    </row>
    <row r="624" spans="1:8" x14ac:dyDescent="0.2">
      <c r="A624" s="15"/>
      <c r="B624" s="16"/>
      <c r="C624" s="16"/>
      <c r="D624" s="248"/>
      <c r="E624" s="16"/>
      <c r="F624" s="16"/>
      <c r="G624" s="16"/>
      <c r="H624" s="16"/>
    </row>
    <row r="625" spans="1:8" x14ac:dyDescent="0.2">
      <c r="A625" s="15"/>
      <c r="B625" s="16"/>
      <c r="C625" s="16"/>
      <c r="D625" s="248"/>
      <c r="E625" s="16"/>
      <c r="F625" s="16"/>
      <c r="G625" s="16"/>
      <c r="H625" s="16"/>
    </row>
    <row r="626" spans="1:8" x14ac:dyDescent="0.2">
      <c r="A626" s="15"/>
      <c r="B626" s="16"/>
      <c r="C626" s="16"/>
      <c r="D626" s="248"/>
      <c r="E626" s="16"/>
      <c r="F626" s="16"/>
      <c r="G626" s="16"/>
      <c r="H626" s="16"/>
    </row>
    <row r="627" spans="1:8" x14ac:dyDescent="0.2">
      <c r="A627" s="15"/>
      <c r="B627" s="16"/>
      <c r="C627" s="16"/>
      <c r="D627" s="248"/>
      <c r="E627" s="16"/>
      <c r="F627" s="16"/>
      <c r="G627" s="16"/>
      <c r="H627" s="16"/>
    </row>
    <row r="628" spans="1:8" x14ac:dyDescent="0.2">
      <c r="A628" s="15"/>
      <c r="B628" s="16"/>
      <c r="C628" s="16"/>
      <c r="D628" s="248"/>
      <c r="E628" s="16"/>
      <c r="F628" s="16"/>
      <c r="G628" s="16"/>
      <c r="H628" s="16"/>
    </row>
    <row r="629" spans="1:8" x14ac:dyDescent="0.2">
      <c r="A629" s="15"/>
      <c r="B629" s="16"/>
      <c r="C629" s="16"/>
      <c r="D629" s="248"/>
      <c r="E629" s="16"/>
      <c r="F629" s="16"/>
      <c r="G629" s="16"/>
      <c r="H629" s="16"/>
    </row>
    <row r="630" spans="1:8" x14ac:dyDescent="0.2">
      <c r="A630" s="15"/>
      <c r="B630" s="16"/>
      <c r="C630" s="16"/>
      <c r="D630" s="248"/>
      <c r="E630" s="16"/>
      <c r="F630" s="16"/>
      <c r="G630" s="16"/>
      <c r="H630" s="16"/>
    </row>
    <row r="631" spans="1:8" x14ac:dyDescent="0.2">
      <c r="A631" s="15"/>
      <c r="B631" s="16"/>
      <c r="C631" s="16"/>
      <c r="D631" s="248"/>
      <c r="E631" s="16"/>
      <c r="F631" s="16"/>
      <c r="G631" s="16"/>
      <c r="H631" s="16"/>
    </row>
    <row r="632" spans="1:8" x14ac:dyDescent="0.2">
      <c r="A632" s="15"/>
      <c r="B632" s="16"/>
      <c r="C632" s="16"/>
      <c r="D632" s="248"/>
      <c r="E632" s="16"/>
      <c r="F632" s="16"/>
      <c r="G632" s="16"/>
      <c r="H632" s="16"/>
    </row>
    <row r="633" spans="1:8" x14ac:dyDescent="0.2">
      <c r="A633" s="15"/>
      <c r="B633" s="16"/>
      <c r="C633" s="16"/>
      <c r="D633" s="248"/>
      <c r="E633" s="16"/>
      <c r="F633" s="16"/>
      <c r="G633" s="16"/>
      <c r="H633" s="16"/>
    </row>
    <row r="634" spans="1:8" x14ac:dyDescent="0.2">
      <c r="A634" s="15"/>
      <c r="B634" s="16"/>
      <c r="C634" s="16"/>
      <c r="D634" s="248"/>
      <c r="E634" s="16"/>
      <c r="F634" s="16"/>
      <c r="G634" s="16"/>
      <c r="H634" s="16"/>
    </row>
    <row r="635" spans="1:8" x14ac:dyDescent="0.2">
      <c r="A635" s="15"/>
      <c r="B635" s="16"/>
      <c r="C635" s="16"/>
      <c r="D635" s="248"/>
      <c r="E635" s="16"/>
      <c r="F635" s="16"/>
      <c r="G635" s="16"/>
      <c r="H635" s="16"/>
    </row>
    <row r="636" spans="1:8" x14ac:dyDescent="0.2">
      <c r="A636" s="15"/>
      <c r="B636" s="16"/>
      <c r="C636" s="16"/>
      <c r="D636" s="248"/>
      <c r="E636" s="16"/>
      <c r="F636" s="16"/>
      <c r="G636" s="16"/>
      <c r="H636" s="16"/>
    </row>
    <row r="637" spans="1:8" x14ac:dyDescent="0.2">
      <c r="A637" s="15"/>
      <c r="B637" s="16"/>
      <c r="C637" s="16"/>
      <c r="D637" s="248"/>
      <c r="E637" s="16"/>
      <c r="F637" s="16"/>
      <c r="G637" s="16"/>
      <c r="H637" s="16"/>
    </row>
    <row r="638" spans="1:8" x14ac:dyDescent="0.2">
      <c r="A638" s="15"/>
      <c r="B638" s="16"/>
      <c r="C638" s="16"/>
      <c r="D638" s="248"/>
      <c r="E638" s="16"/>
      <c r="F638" s="16"/>
      <c r="G638" s="16"/>
      <c r="H638" s="16"/>
    </row>
    <row r="639" spans="1:8" x14ac:dyDescent="0.2">
      <c r="A639" s="15"/>
      <c r="B639" s="16"/>
      <c r="C639" s="16"/>
      <c r="D639" s="248"/>
      <c r="E639" s="16"/>
      <c r="F639" s="16"/>
      <c r="G639" s="16"/>
      <c r="H639" s="16"/>
    </row>
    <row r="640" spans="1:8" x14ac:dyDescent="0.2">
      <c r="A640" s="15"/>
      <c r="B640" s="16"/>
      <c r="C640" s="16"/>
      <c r="D640" s="248"/>
      <c r="E640" s="16"/>
      <c r="F640" s="16"/>
      <c r="G640" s="16"/>
      <c r="H640" s="16"/>
    </row>
    <row r="641" spans="1:8" x14ac:dyDescent="0.2">
      <c r="A641" s="15"/>
      <c r="B641" s="16"/>
      <c r="C641" s="16"/>
      <c r="D641" s="248"/>
      <c r="E641" s="16"/>
      <c r="F641" s="16"/>
      <c r="G641" s="16"/>
      <c r="H641" s="16"/>
    </row>
    <row r="642" spans="1:8" x14ac:dyDescent="0.2">
      <c r="A642" s="15"/>
      <c r="B642" s="16"/>
      <c r="C642" s="16"/>
      <c r="D642" s="248"/>
      <c r="E642" s="16"/>
      <c r="F642" s="16"/>
      <c r="G642" s="16"/>
      <c r="H642" s="16"/>
    </row>
    <row r="643" spans="1:8" x14ac:dyDescent="0.2">
      <c r="A643" s="15"/>
      <c r="B643" s="16"/>
      <c r="C643" s="16"/>
      <c r="D643" s="248"/>
      <c r="E643" s="16"/>
      <c r="F643" s="16"/>
      <c r="G643" s="16"/>
      <c r="H643" s="16"/>
    </row>
    <row r="644" spans="1:8" x14ac:dyDescent="0.2">
      <c r="A644" s="15"/>
      <c r="B644" s="16"/>
      <c r="C644" s="16"/>
      <c r="D644" s="248"/>
      <c r="E644" s="16"/>
      <c r="F644" s="16"/>
      <c r="G644" s="16"/>
      <c r="H644" s="16"/>
    </row>
    <row r="645" spans="1:8" x14ac:dyDescent="0.2">
      <c r="A645" s="15"/>
      <c r="B645" s="16"/>
      <c r="C645" s="16"/>
      <c r="D645" s="248"/>
      <c r="E645" s="16"/>
      <c r="F645" s="16"/>
      <c r="G645" s="16"/>
      <c r="H645" s="16"/>
    </row>
    <row r="646" spans="1:8" x14ac:dyDescent="0.2">
      <c r="A646" s="15"/>
      <c r="B646" s="16"/>
      <c r="C646" s="16"/>
      <c r="D646" s="248"/>
      <c r="E646" s="16"/>
      <c r="F646" s="16"/>
      <c r="G646" s="16"/>
      <c r="H646" s="16"/>
    </row>
    <row r="647" spans="1:8" x14ac:dyDescent="0.2">
      <c r="A647" s="15"/>
      <c r="B647" s="16"/>
      <c r="C647" s="16"/>
      <c r="D647" s="248"/>
      <c r="E647" s="16"/>
      <c r="F647" s="16"/>
      <c r="G647" s="16"/>
      <c r="H647" s="16"/>
    </row>
    <row r="648" spans="1:8" x14ac:dyDescent="0.2">
      <c r="A648" s="15"/>
      <c r="B648" s="16"/>
      <c r="C648" s="16"/>
      <c r="D648" s="248"/>
      <c r="E648" s="16"/>
      <c r="F648" s="16"/>
      <c r="G648" s="16"/>
      <c r="H648" s="16"/>
    </row>
    <row r="649" spans="1:8" x14ac:dyDescent="0.2">
      <c r="A649" s="15"/>
      <c r="B649" s="16"/>
      <c r="C649" s="16"/>
      <c r="D649" s="248"/>
      <c r="E649" s="16"/>
      <c r="F649" s="16"/>
      <c r="G649" s="16"/>
      <c r="H649" s="16"/>
    </row>
    <row r="650" spans="1:8" x14ac:dyDescent="0.2">
      <c r="A650" s="15"/>
      <c r="B650" s="16"/>
      <c r="C650" s="16"/>
      <c r="D650" s="248"/>
      <c r="E650" s="16"/>
      <c r="F650" s="16"/>
      <c r="G650" s="16"/>
      <c r="H650" s="16"/>
    </row>
    <row r="651" spans="1:8" x14ac:dyDescent="0.2">
      <c r="A651" s="15"/>
      <c r="B651" s="16"/>
      <c r="C651" s="16"/>
      <c r="D651" s="248"/>
      <c r="E651" s="16"/>
      <c r="F651" s="16"/>
      <c r="G651" s="16"/>
      <c r="H651" s="16"/>
    </row>
    <row r="652" spans="1:8" x14ac:dyDescent="0.2">
      <c r="A652" s="15"/>
      <c r="B652" s="16"/>
      <c r="C652" s="16"/>
      <c r="D652" s="248"/>
      <c r="E652" s="16"/>
      <c r="F652" s="16"/>
      <c r="G652" s="16"/>
      <c r="H652" s="16"/>
    </row>
    <row r="653" spans="1:8" x14ac:dyDescent="0.2">
      <c r="A653" s="15"/>
      <c r="B653" s="16"/>
      <c r="C653" s="16"/>
      <c r="D653" s="248"/>
      <c r="E653" s="16"/>
      <c r="F653" s="16"/>
      <c r="G653" s="16"/>
      <c r="H653" s="16"/>
    </row>
    <row r="654" spans="1:8" x14ac:dyDescent="0.2">
      <c r="A654" s="15"/>
      <c r="B654" s="16"/>
      <c r="C654" s="16"/>
      <c r="D654" s="248"/>
      <c r="E654" s="16"/>
      <c r="F654" s="16"/>
      <c r="G654" s="16"/>
      <c r="H654" s="16"/>
    </row>
    <row r="655" spans="1:8" x14ac:dyDescent="0.2">
      <c r="A655" s="15"/>
      <c r="B655" s="16"/>
      <c r="C655" s="16"/>
      <c r="D655" s="248"/>
      <c r="E655" s="16"/>
      <c r="F655" s="16"/>
      <c r="G655" s="16"/>
      <c r="H655" s="16"/>
    </row>
    <row r="656" spans="1:8" x14ac:dyDescent="0.2">
      <c r="A656" s="15"/>
      <c r="B656" s="16"/>
      <c r="C656" s="16"/>
      <c r="D656" s="248"/>
      <c r="E656" s="16"/>
      <c r="F656" s="16"/>
      <c r="G656" s="16"/>
      <c r="H656" s="16"/>
    </row>
    <row r="657" spans="1:8" x14ac:dyDescent="0.2">
      <c r="A657" s="15"/>
      <c r="B657" s="16"/>
      <c r="C657" s="16"/>
      <c r="D657" s="248"/>
      <c r="E657" s="16"/>
      <c r="F657" s="16"/>
      <c r="G657" s="16"/>
      <c r="H657" s="16"/>
    </row>
    <row r="658" spans="1:8" x14ac:dyDescent="0.2">
      <c r="A658" s="15"/>
      <c r="B658" s="16"/>
      <c r="C658" s="16"/>
      <c r="D658" s="248"/>
      <c r="E658" s="16"/>
      <c r="F658" s="16"/>
      <c r="G658" s="16"/>
      <c r="H658" s="16"/>
    </row>
    <row r="659" spans="1:8" x14ac:dyDescent="0.2">
      <c r="A659" s="15"/>
      <c r="B659" s="16"/>
      <c r="C659" s="16"/>
      <c r="D659" s="248"/>
      <c r="E659" s="16"/>
      <c r="F659" s="16"/>
      <c r="G659" s="16"/>
      <c r="H659" s="16"/>
    </row>
    <row r="660" spans="1:8" x14ac:dyDescent="0.2">
      <c r="A660" s="15"/>
      <c r="B660" s="16"/>
      <c r="C660" s="16"/>
      <c r="D660" s="248"/>
      <c r="E660" s="16"/>
      <c r="F660" s="16"/>
      <c r="G660" s="16"/>
      <c r="H660" s="16"/>
    </row>
    <row r="661" spans="1:8" x14ac:dyDescent="0.2">
      <c r="A661" s="15"/>
      <c r="B661" s="16"/>
      <c r="C661" s="16"/>
      <c r="D661" s="248"/>
      <c r="E661" s="16"/>
      <c r="F661" s="16"/>
      <c r="G661" s="16"/>
      <c r="H661" s="16"/>
    </row>
    <row r="662" spans="1:8" x14ac:dyDescent="0.2">
      <c r="A662" s="15"/>
      <c r="B662" s="16"/>
      <c r="C662" s="16"/>
      <c r="D662" s="248"/>
      <c r="E662" s="16"/>
      <c r="F662" s="16"/>
      <c r="G662" s="16"/>
      <c r="H662" s="16"/>
    </row>
    <row r="663" spans="1:8" x14ac:dyDescent="0.2">
      <c r="A663" s="15"/>
      <c r="B663" s="16"/>
      <c r="C663" s="16"/>
      <c r="D663" s="248"/>
      <c r="E663" s="16"/>
      <c r="F663" s="16"/>
      <c r="G663" s="16"/>
      <c r="H663" s="16"/>
    </row>
    <row r="664" spans="1:8" x14ac:dyDescent="0.2">
      <c r="A664" s="15"/>
      <c r="B664" s="16"/>
      <c r="C664" s="16"/>
      <c r="D664" s="248"/>
      <c r="E664" s="16"/>
      <c r="F664" s="16"/>
      <c r="G664" s="16"/>
      <c r="H664" s="16"/>
    </row>
    <row r="665" spans="1:8" x14ac:dyDescent="0.2">
      <c r="A665" s="15"/>
      <c r="B665" s="16"/>
      <c r="C665" s="16"/>
      <c r="D665" s="248"/>
      <c r="E665" s="16"/>
      <c r="F665" s="16"/>
      <c r="G665" s="16"/>
      <c r="H665" s="16"/>
    </row>
    <row r="666" spans="1:8" x14ac:dyDescent="0.2">
      <c r="A666" s="15"/>
      <c r="B666" s="16"/>
      <c r="C666" s="16"/>
      <c r="D666" s="248"/>
      <c r="E666" s="16"/>
      <c r="F666" s="16"/>
      <c r="G666" s="16"/>
      <c r="H666" s="16"/>
    </row>
    <row r="667" spans="1:8" x14ac:dyDescent="0.2">
      <c r="A667" s="15"/>
      <c r="B667" s="16"/>
      <c r="C667" s="16"/>
      <c r="D667" s="248"/>
      <c r="E667" s="16"/>
      <c r="F667" s="16"/>
      <c r="G667" s="16"/>
      <c r="H667" s="16"/>
    </row>
    <row r="668" spans="1:8" x14ac:dyDescent="0.2">
      <c r="A668" s="15"/>
      <c r="B668" s="16"/>
      <c r="C668" s="16"/>
      <c r="D668" s="248"/>
      <c r="E668" s="16"/>
      <c r="F668" s="16"/>
      <c r="G668" s="16"/>
      <c r="H668" s="16"/>
    </row>
    <row r="669" spans="1:8" x14ac:dyDescent="0.2">
      <c r="A669" s="15"/>
      <c r="B669" s="16"/>
      <c r="C669" s="16"/>
      <c r="D669" s="248"/>
      <c r="E669" s="16"/>
      <c r="F669" s="16"/>
      <c r="G669" s="16"/>
      <c r="H669" s="16"/>
    </row>
    <row r="670" spans="1:8" x14ac:dyDescent="0.2">
      <c r="A670" s="15"/>
      <c r="B670" s="16"/>
      <c r="C670" s="16"/>
      <c r="D670" s="248"/>
      <c r="E670" s="16"/>
      <c r="F670" s="16"/>
      <c r="G670" s="16"/>
      <c r="H670" s="16"/>
    </row>
    <row r="671" spans="1:8" x14ac:dyDescent="0.2">
      <c r="A671" s="15"/>
      <c r="B671" s="16"/>
      <c r="C671" s="16"/>
      <c r="D671" s="248"/>
      <c r="E671" s="16"/>
      <c r="F671" s="16"/>
      <c r="G671" s="16"/>
      <c r="H671" s="16"/>
    </row>
    <row r="672" spans="1:8" x14ac:dyDescent="0.2">
      <c r="A672" s="15"/>
      <c r="B672" s="16"/>
      <c r="C672" s="16"/>
      <c r="D672" s="248"/>
      <c r="E672" s="16"/>
      <c r="F672" s="16"/>
      <c r="G672" s="16"/>
      <c r="H672" s="16"/>
    </row>
    <row r="673" spans="1:8" x14ac:dyDescent="0.2">
      <c r="A673" s="15"/>
      <c r="B673" s="16"/>
      <c r="C673" s="16"/>
      <c r="D673" s="248"/>
      <c r="E673" s="16"/>
      <c r="F673" s="16"/>
      <c r="G673" s="16"/>
      <c r="H673" s="16"/>
    </row>
    <row r="674" spans="1:8" x14ac:dyDescent="0.2">
      <c r="A674" s="15"/>
      <c r="B674" s="16"/>
      <c r="C674" s="16"/>
      <c r="D674" s="248"/>
      <c r="E674" s="16"/>
      <c r="F674" s="16"/>
      <c r="G674" s="16"/>
      <c r="H674" s="16"/>
    </row>
    <row r="675" spans="1:8" x14ac:dyDescent="0.2">
      <c r="A675" s="15"/>
      <c r="B675" s="16"/>
      <c r="C675" s="16"/>
      <c r="D675" s="248"/>
      <c r="E675" s="16"/>
      <c r="F675" s="16"/>
      <c r="G675" s="16"/>
      <c r="H675" s="16"/>
    </row>
    <row r="676" spans="1:8" x14ac:dyDescent="0.2">
      <c r="A676" s="15"/>
      <c r="B676" s="16"/>
      <c r="C676" s="16"/>
      <c r="D676" s="248"/>
      <c r="E676" s="16"/>
      <c r="F676" s="16"/>
      <c r="G676" s="16"/>
      <c r="H676" s="16"/>
    </row>
    <row r="677" spans="1:8" x14ac:dyDescent="0.2">
      <c r="A677" s="15"/>
      <c r="B677" s="16"/>
      <c r="C677" s="16"/>
      <c r="D677" s="248"/>
      <c r="E677" s="16"/>
      <c r="F677" s="16"/>
      <c r="G677" s="16"/>
      <c r="H677" s="16"/>
    </row>
    <row r="678" spans="1:8" x14ac:dyDescent="0.2">
      <c r="A678" s="15"/>
      <c r="B678" s="16"/>
      <c r="C678" s="16"/>
      <c r="D678" s="248"/>
      <c r="E678" s="16"/>
      <c r="F678" s="16"/>
      <c r="G678" s="16"/>
      <c r="H678" s="16"/>
    </row>
    <row r="679" spans="1:8" x14ac:dyDescent="0.2">
      <c r="A679" s="15"/>
      <c r="B679" s="16"/>
      <c r="C679" s="16"/>
      <c r="D679" s="248"/>
      <c r="E679" s="16"/>
      <c r="F679" s="16"/>
      <c r="G679" s="16"/>
      <c r="H679" s="16"/>
    </row>
    <row r="680" spans="1:8" x14ac:dyDescent="0.2">
      <c r="A680" s="15"/>
      <c r="B680" s="16"/>
      <c r="C680" s="16"/>
      <c r="D680" s="248"/>
      <c r="E680" s="16"/>
      <c r="F680" s="16"/>
      <c r="G680" s="16"/>
      <c r="H680" s="16"/>
    </row>
    <row r="681" spans="1:8" x14ac:dyDescent="0.2">
      <c r="A681" s="15"/>
      <c r="B681" s="16"/>
      <c r="C681" s="16"/>
      <c r="D681" s="248"/>
      <c r="E681" s="16"/>
      <c r="F681" s="16"/>
      <c r="G681" s="16"/>
      <c r="H681" s="16"/>
    </row>
    <row r="682" spans="1:8" x14ac:dyDescent="0.2">
      <c r="A682" s="15"/>
      <c r="B682" s="16"/>
      <c r="C682" s="16"/>
      <c r="D682" s="248"/>
      <c r="E682" s="16"/>
      <c r="F682" s="16"/>
      <c r="G682" s="16"/>
      <c r="H682" s="16"/>
    </row>
    <row r="683" spans="1:8" x14ac:dyDescent="0.2">
      <c r="A683" s="15"/>
      <c r="B683" s="16"/>
      <c r="C683" s="16"/>
      <c r="D683" s="248"/>
      <c r="E683" s="16"/>
      <c r="F683" s="16"/>
      <c r="G683" s="16"/>
      <c r="H683" s="16"/>
    </row>
    <row r="684" spans="1:8" x14ac:dyDescent="0.2">
      <c r="A684" s="15"/>
      <c r="B684" s="16"/>
      <c r="C684" s="16"/>
      <c r="D684" s="248"/>
      <c r="E684" s="16"/>
      <c r="F684" s="16"/>
      <c r="G684" s="16"/>
      <c r="H684" s="16"/>
    </row>
    <row r="685" spans="1:8" x14ac:dyDescent="0.2">
      <c r="A685" s="15"/>
      <c r="B685" s="16"/>
      <c r="C685" s="16"/>
      <c r="D685" s="248"/>
      <c r="E685" s="16"/>
      <c r="F685" s="16"/>
      <c r="G685" s="16"/>
      <c r="H685" s="16"/>
    </row>
    <row r="686" spans="1:8" x14ac:dyDescent="0.2">
      <c r="A686" s="15"/>
      <c r="B686" s="16"/>
      <c r="C686" s="16"/>
      <c r="D686" s="248"/>
      <c r="E686" s="16"/>
      <c r="F686" s="16"/>
      <c r="G686" s="16"/>
      <c r="H686" s="16"/>
    </row>
    <row r="687" spans="1:8" x14ac:dyDescent="0.2">
      <c r="A687" s="15"/>
      <c r="B687" s="16"/>
      <c r="C687" s="16"/>
      <c r="D687" s="248"/>
      <c r="E687" s="16"/>
      <c r="F687" s="16"/>
      <c r="G687" s="16"/>
      <c r="H687" s="16"/>
    </row>
    <row r="688" spans="1:8" x14ac:dyDescent="0.2">
      <c r="A688" s="15"/>
      <c r="B688" s="16"/>
      <c r="C688" s="16"/>
      <c r="D688" s="248"/>
      <c r="E688" s="16"/>
      <c r="F688" s="16"/>
      <c r="G688" s="16"/>
      <c r="H688" s="16"/>
    </row>
    <row r="689" spans="1:8" x14ac:dyDescent="0.2">
      <c r="A689" s="15"/>
      <c r="B689" s="16"/>
      <c r="C689" s="16"/>
      <c r="D689" s="248"/>
      <c r="E689" s="16"/>
      <c r="F689" s="16"/>
      <c r="G689" s="16"/>
      <c r="H689" s="16"/>
    </row>
    <row r="690" spans="1:8" x14ac:dyDescent="0.2">
      <c r="A690" s="15"/>
      <c r="B690" s="16"/>
      <c r="C690" s="16"/>
      <c r="D690" s="248"/>
      <c r="E690" s="16"/>
      <c r="F690" s="16"/>
      <c r="G690" s="16"/>
      <c r="H690" s="16"/>
    </row>
    <row r="691" spans="1:8" x14ac:dyDescent="0.2">
      <c r="A691" s="15"/>
      <c r="B691" s="16"/>
      <c r="C691" s="16"/>
      <c r="D691" s="248"/>
      <c r="E691" s="16"/>
      <c r="F691" s="16"/>
      <c r="G691" s="16"/>
      <c r="H691" s="16"/>
    </row>
    <row r="692" spans="1:8" x14ac:dyDescent="0.2">
      <c r="A692" s="15"/>
      <c r="B692" s="16"/>
      <c r="C692" s="16"/>
      <c r="D692" s="248"/>
      <c r="E692" s="16"/>
      <c r="F692" s="16"/>
      <c r="G692" s="16"/>
      <c r="H692" s="16"/>
    </row>
    <row r="693" spans="1:8" x14ac:dyDescent="0.2">
      <c r="A693" s="15"/>
      <c r="B693" s="16"/>
      <c r="C693" s="16"/>
      <c r="D693" s="248"/>
      <c r="E693" s="16"/>
      <c r="F693" s="16"/>
      <c r="G693" s="16"/>
      <c r="H693" s="16"/>
    </row>
    <row r="694" spans="1:8" x14ac:dyDescent="0.2">
      <c r="A694" s="15"/>
      <c r="B694" s="16"/>
      <c r="C694" s="16"/>
      <c r="D694" s="248"/>
      <c r="E694" s="16"/>
      <c r="F694" s="16"/>
      <c r="G694" s="16"/>
      <c r="H694" s="16"/>
    </row>
    <row r="695" spans="1:8" x14ac:dyDescent="0.2">
      <c r="A695" s="15"/>
      <c r="B695" s="16"/>
      <c r="C695" s="16"/>
      <c r="D695" s="248"/>
      <c r="E695" s="16"/>
      <c r="F695" s="16"/>
      <c r="G695" s="16"/>
      <c r="H695" s="16"/>
    </row>
    <row r="696" spans="1:8" x14ac:dyDescent="0.2">
      <c r="A696" s="15"/>
      <c r="B696" s="16"/>
      <c r="C696" s="16"/>
      <c r="D696" s="248"/>
      <c r="E696" s="16"/>
      <c r="F696" s="16"/>
      <c r="G696" s="16"/>
      <c r="H696" s="16"/>
    </row>
    <row r="697" spans="1:8" x14ac:dyDescent="0.2">
      <c r="A697" s="15"/>
      <c r="B697" s="16"/>
      <c r="C697" s="16"/>
      <c r="D697" s="248"/>
      <c r="E697" s="16"/>
      <c r="F697" s="16"/>
      <c r="G697" s="16"/>
      <c r="H697" s="16"/>
    </row>
    <row r="698" spans="1:8" x14ac:dyDescent="0.2">
      <c r="A698" s="15"/>
      <c r="B698" s="16"/>
      <c r="C698" s="16"/>
      <c r="D698" s="248"/>
      <c r="E698" s="16"/>
      <c r="F698" s="16"/>
      <c r="G698" s="16"/>
      <c r="H698" s="16"/>
    </row>
    <row r="699" spans="1:8" x14ac:dyDescent="0.2">
      <c r="A699" s="15"/>
      <c r="B699" s="16"/>
      <c r="C699" s="16"/>
      <c r="D699" s="248"/>
      <c r="E699" s="16"/>
      <c r="F699" s="16"/>
      <c r="G699" s="16"/>
      <c r="H699" s="16"/>
    </row>
    <row r="700" spans="1:8" x14ac:dyDescent="0.2">
      <c r="A700" s="15"/>
      <c r="B700" s="16"/>
      <c r="C700" s="16"/>
      <c r="D700" s="248"/>
      <c r="E700" s="16"/>
      <c r="F700" s="16"/>
      <c r="G700" s="16"/>
      <c r="H700" s="16"/>
    </row>
    <row r="701" spans="1:8" x14ac:dyDescent="0.2">
      <c r="A701" s="15"/>
      <c r="B701" s="16"/>
      <c r="C701" s="16"/>
      <c r="D701" s="248"/>
      <c r="E701" s="16"/>
      <c r="F701" s="16"/>
      <c r="G701" s="16"/>
      <c r="H701" s="16"/>
    </row>
    <row r="702" spans="1:8" x14ac:dyDescent="0.2">
      <c r="A702" s="15"/>
      <c r="B702" s="16"/>
      <c r="C702" s="16"/>
      <c r="D702" s="248"/>
      <c r="E702" s="16"/>
      <c r="F702" s="16"/>
      <c r="G702" s="16"/>
      <c r="H702" s="16"/>
    </row>
    <row r="703" spans="1:8" x14ac:dyDescent="0.2">
      <c r="A703" s="15"/>
      <c r="B703" s="16"/>
      <c r="C703" s="16"/>
      <c r="D703" s="248"/>
      <c r="E703" s="16"/>
      <c r="F703" s="16"/>
      <c r="G703" s="16"/>
      <c r="H703" s="16"/>
    </row>
    <row r="704" spans="1:8" x14ac:dyDescent="0.2">
      <c r="A704" s="15"/>
      <c r="B704" s="16"/>
      <c r="C704" s="16"/>
      <c r="D704" s="248"/>
      <c r="E704" s="16"/>
      <c r="F704" s="16"/>
      <c r="G704" s="16"/>
      <c r="H704" s="16"/>
    </row>
    <row r="705" spans="1:8" x14ac:dyDescent="0.2">
      <c r="A705" s="15"/>
      <c r="B705" s="16"/>
      <c r="C705" s="16"/>
      <c r="D705" s="248"/>
      <c r="E705" s="16"/>
      <c r="F705" s="16"/>
      <c r="G705" s="16"/>
      <c r="H705" s="16"/>
    </row>
    <row r="706" spans="1:8" x14ac:dyDescent="0.2">
      <c r="A706" s="15"/>
      <c r="B706" s="16"/>
      <c r="C706" s="16"/>
      <c r="D706" s="248"/>
      <c r="E706" s="16"/>
      <c r="F706" s="16"/>
      <c r="G706" s="16"/>
      <c r="H706" s="16"/>
    </row>
    <row r="707" spans="1:8" x14ac:dyDescent="0.2">
      <c r="A707" s="15"/>
      <c r="B707" s="16"/>
      <c r="C707" s="16"/>
      <c r="D707" s="248"/>
      <c r="E707" s="16"/>
      <c r="F707" s="16"/>
      <c r="G707" s="16"/>
      <c r="H707" s="16"/>
    </row>
    <row r="708" spans="1:8" x14ac:dyDescent="0.2">
      <c r="A708" s="15"/>
      <c r="B708" s="16"/>
      <c r="C708" s="16"/>
      <c r="D708" s="248"/>
      <c r="E708" s="16"/>
      <c r="F708" s="16"/>
      <c r="G708" s="16"/>
      <c r="H708" s="16"/>
    </row>
    <row r="709" spans="1:8" x14ac:dyDescent="0.2">
      <c r="A709" s="15"/>
      <c r="B709" s="16"/>
      <c r="C709" s="16"/>
      <c r="D709" s="248"/>
      <c r="E709" s="16"/>
      <c r="F709" s="16"/>
      <c r="G709" s="16"/>
      <c r="H709" s="16"/>
    </row>
    <row r="710" spans="1:8" x14ac:dyDescent="0.2">
      <c r="A710" s="15"/>
      <c r="B710" s="16"/>
      <c r="C710" s="16"/>
      <c r="D710" s="248"/>
      <c r="E710" s="16"/>
      <c r="F710" s="16"/>
      <c r="G710" s="16"/>
      <c r="H710" s="16"/>
    </row>
    <row r="711" spans="1:8" x14ac:dyDescent="0.2">
      <c r="A711" s="15"/>
      <c r="B711" s="16"/>
      <c r="C711" s="16"/>
      <c r="D711" s="248"/>
      <c r="E711" s="16"/>
      <c r="F711" s="16"/>
      <c r="G711" s="16"/>
      <c r="H711" s="16"/>
    </row>
    <row r="712" spans="1:8" x14ac:dyDescent="0.2">
      <c r="A712" s="15"/>
      <c r="B712" s="16"/>
      <c r="C712" s="16"/>
      <c r="D712" s="248"/>
      <c r="E712" s="16"/>
      <c r="F712" s="16"/>
      <c r="G712" s="16"/>
      <c r="H712" s="16"/>
    </row>
    <row r="713" spans="1:8" x14ac:dyDescent="0.2">
      <c r="A713" s="15"/>
      <c r="B713" s="16"/>
      <c r="C713" s="16"/>
      <c r="D713" s="248"/>
      <c r="E713" s="16"/>
      <c r="F713" s="16"/>
      <c r="G713" s="16"/>
      <c r="H713" s="16"/>
    </row>
    <row r="714" spans="1:8" x14ac:dyDescent="0.2">
      <c r="A714" s="15"/>
      <c r="B714" s="16"/>
      <c r="C714" s="16"/>
      <c r="D714" s="248"/>
      <c r="E714" s="16"/>
      <c r="F714" s="16"/>
      <c r="G714" s="16"/>
      <c r="H714" s="16"/>
    </row>
    <row r="715" spans="1:8" x14ac:dyDescent="0.2">
      <c r="A715" s="15"/>
      <c r="B715" s="16"/>
      <c r="C715" s="16"/>
      <c r="D715" s="248"/>
      <c r="E715" s="16"/>
      <c r="F715" s="16"/>
      <c r="G715" s="16"/>
      <c r="H715" s="16"/>
    </row>
    <row r="716" spans="1:8" x14ac:dyDescent="0.2">
      <c r="A716" s="15"/>
      <c r="B716" s="16"/>
      <c r="C716" s="16"/>
      <c r="D716" s="248"/>
      <c r="E716" s="16"/>
      <c r="F716" s="16"/>
      <c r="G716" s="16"/>
      <c r="H716" s="16"/>
    </row>
    <row r="717" spans="1:8" x14ac:dyDescent="0.2">
      <c r="A717" s="15"/>
      <c r="B717" s="16"/>
      <c r="C717" s="16"/>
      <c r="D717" s="248"/>
      <c r="E717" s="16"/>
      <c r="F717" s="16"/>
      <c r="G717" s="16"/>
      <c r="H717" s="16"/>
    </row>
    <row r="718" spans="1:8" x14ac:dyDescent="0.2">
      <c r="A718" s="15"/>
      <c r="B718" s="16"/>
      <c r="C718" s="16"/>
      <c r="D718" s="248"/>
      <c r="E718" s="16"/>
      <c r="F718" s="16"/>
      <c r="G718" s="16"/>
      <c r="H718" s="16"/>
    </row>
    <row r="719" spans="1:8" x14ac:dyDescent="0.2">
      <c r="A719" s="15"/>
      <c r="B719" s="16"/>
      <c r="C719" s="16"/>
      <c r="D719" s="248"/>
      <c r="E719" s="16"/>
      <c r="F719" s="16"/>
      <c r="G719" s="16"/>
      <c r="H719" s="16"/>
    </row>
    <row r="720" spans="1:8" x14ac:dyDescent="0.2">
      <c r="A720" s="15"/>
      <c r="B720" s="16"/>
      <c r="C720" s="16"/>
      <c r="D720" s="248"/>
      <c r="E720" s="16"/>
      <c r="F720" s="16"/>
      <c r="G720" s="16"/>
      <c r="H720" s="16"/>
    </row>
    <row r="721" spans="1:8" x14ac:dyDescent="0.2">
      <c r="A721" s="15"/>
      <c r="B721" s="16"/>
      <c r="C721" s="16"/>
      <c r="D721" s="248"/>
      <c r="E721" s="16"/>
      <c r="F721" s="16"/>
      <c r="G721" s="16"/>
      <c r="H721" s="16"/>
    </row>
    <row r="722" spans="1:8" x14ac:dyDescent="0.2">
      <c r="A722" s="15"/>
      <c r="B722" s="16"/>
      <c r="C722" s="16"/>
      <c r="D722" s="248"/>
      <c r="E722" s="16"/>
      <c r="F722" s="16"/>
      <c r="G722" s="16"/>
      <c r="H722" s="16"/>
    </row>
    <row r="723" spans="1:8" x14ac:dyDescent="0.2">
      <c r="A723" s="15"/>
      <c r="B723" s="16"/>
      <c r="C723" s="16"/>
      <c r="D723" s="248"/>
      <c r="E723" s="16"/>
      <c r="F723" s="16"/>
      <c r="G723" s="16"/>
      <c r="H723" s="16"/>
    </row>
    <row r="724" spans="1:8" x14ac:dyDescent="0.2">
      <c r="A724" s="15"/>
      <c r="B724" s="16"/>
      <c r="C724" s="16"/>
      <c r="D724" s="248"/>
      <c r="E724" s="16"/>
      <c r="F724" s="16"/>
      <c r="G724" s="16"/>
      <c r="H724" s="16"/>
    </row>
    <row r="725" spans="1:8" x14ac:dyDescent="0.2">
      <c r="A725" s="15"/>
      <c r="B725" s="16"/>
      <c r="C725" s="16"/>
      <c r="D725" s="248"/>
      <c r="E725" s="16"/>
      <c r="F725" s="16"/>
      <c r="G725" s="16"/>
      <c r="H725" s="16"/>
    </row>
    <row r="726" spans="1:8" x14ac:dyDescent="0.2">
      <c r="A726" s="15"/>
      <c r="B726" s="16"/>
      <c r="C726" s="16"/>
      <c r="D726" s="248"/>
      <c r="E726" s="16"/>
      <c r="F726" s="16"/>
      <c r="G726" s="16"/>
      <c r="H726" s="16"/>
    </row>
    <row r="727" spans="1:8" x14ac:dyDescent="0.2">
      <c r="A727" s="15"/>
      <c r="B727" s="16"/>
      <c r="C727" s="16"/>
      <c r="D727" s="248"/>
      <c r="E727" s="16"/>
      <c r="F727" s="16"/>
      <c r="G727" s="16"/>
      <c r="H727" s="16"/>
    </row>
    <row r="728" spans="1:8" x14ac:dyDescent="0.2">
      <c r="A728" s="15"/>
      <c r="B728" s="16"/>
      <c r="C728" s="16"/>
      <c r="D728" s="248"/>
      <c r="E728" s="16"/>
      <c r="F728" s="16"/>
      <c r="G728" s="16"/>
      <c r="H728" s="16"/>
    </row>
    <row r="729" spans="1:8" x14ac:dyDescent="0.2">
      <c r="A729" s="15"/>
      <c r="B729" s="16"/>
      <c r="C729" s="16"/>
      <c r="D729" s="248"/>
      <c r="E729" s="16"/>
      <c r="F729" s="16"/>
      <c r="G729" s="16"/>
      <c r="H729" s="16"/>
    </row>
    <row r="730" spans="1:8" x14ac:dyDescent="0.2">
      <c r="A730" s="15"/>
      <c r="B730" s="16"/>
      <c r="C730" s="16"/>
      <c r="D730" s="248"/>
      <c r="E730" s="16"/>
      <c r="F730" s="16"/>
      <c r="G730" s="16"/>
      <c r="H730" s="16"/>
    </row>
    <row r="731" spans="1:8" x14ac:dyDescent="0.2">
      <c r="A731" s="15"/>
      <c r="B731" s="16"/>
      <c r="C731" s="16"/>
      <c r="D731" s="248"/>
      <c r="E731" s="16"/>
      <c r="F731" s="16"/>
      <c r="G731" s="16"/>
      <c r="H731" s="16"/>
    </row>
    <row r="732" spans="1:8" x14ac:dyDescent="0.2">
      <c r="A732" s="15"/>
      <c r="B732" s="16"/>
      <c r="C732" s="16"/>
      <c r="D732" s="248"/>
      <c r="E732" s="16"/>
      <c r="F732" s="16"/>
      <c r="G732" s="16"/>
      <c r="H732" s="16"/>
    </row>
    <row r="733" spans="1:8" x14ac:dyDescent="0.2">
      <c r="A733" s="15"/>
      <c r="B733" s="16"/>
      <c r="C733" s="16"/>
      <c r="D733" s="248"/>
      <c r="E733" s="16"/>
      <c r="F733" s="16"/>
      <c r="G733" s="16"/>
      <c r="H733" s="16"/>
    </row>
    <row r="734" spans="1:8" x14ac:dyDescent="0.2">
      <c r="A734" s="15"/>
      <c r="B734" s="16"/>
      <c r="C734" s="16"/>
      <c r="D734" s="248"/>
      <c r="E734" s="16"/>
      <c r="F734" s="16"/>
      <c r="G734" s="16"/>
      <c r="H734" s="16"/>
    </row>
    <row r="735" spans="1:8" x14ac:dyDescent="0.2">
      <c r="A735" s="15"/>
      <c r="B735" s="16"/>
      <c r="C735" s="16"/>
      <c r="D735" s="248"/>
      <c r="E735" s="16"/>
      <c r="F735" s="16"/>
      <c r="G735" s="16"/>
      <c r="H735" s="16"/>
    </row>
    <row r="736" spans="1:8" x14ac:dyDescent="0.2">
      <c r="A736" s="15"/>
      <c r="B736" s="16"/>
      <c r="C736" s="16"/>
      <c r="D736" s="248"/>
      <c r="E736" s="16"/>
      <c r="F736" s="16"/>
      <c r="G736" s="16"/>
      <c r="H736" s="16"/>
    </row>
    <row r="737" spans="1:8" x14ac:dyDescent="0.2">
      <c r="A737" s="15"/>
      <c r="B737" s="16"/>
      <c r="C737" s="16"/>
      <c r="D737" s="248"/>
      <c r="E737" s="16"/>
      <c r="F737" s="16"/>
      <c r="G737" s="16"/>
      <c r="H737" s="16"/>
    </row>
    <row r="738" spans="1:8" x14ac:dyDescent="0.2">
      <c r="A738" s="15"/>
      <c r="B738" s="16"/>
      <c r="C738" s="16"/>
      <c r="D738" s="248"/>
      <c r="E738" s="16"/>
      <c r="F738" s="16"/>
      <c r="G738" s="16"/>
      <c r="H738" s="16"/>
    </row>
    <row r="739" spans="1:8" x14ac:dyDescent="0.2">
      <c r="A739" s="15"/>
      <c r="B739" s="16"/>
      <c r="C739" s="16"/>
      <c r="D739" s="248"/>
      <c r="E739" s="16"/>
      <c r="F739" s="16"/>
      <c r="G739" s="16"/>
      <c r="H739" s="16"/>
    </row>
    <row r="740" spans="1:8" x14ac:dyDescent="0.2">
      <c r="A740" s="15"/>
      <c r="B740" s="16"/>
      <c r="C740" s="16"/>
      <c r="D740" s="248"/>
      <c r="E740" s="16"/>
      <c r="F740" s="16"/>
      <c r="G740" s="16"/>
      <c r="H740" s="16"/>
    </row>
    <row r="741" spans="1:8" x14ac:dyDescent="0.2">
      <c r="A741" s="15"/>
      <c r="B741" s="16"/>
      <c r="C741" s="16"/>
      <c r="D741" s="248"/>
      <c r="E741" s="16"/>
      <c r="F741" s="16"/>
      <c r="G741" s="16"/>
      <c r="H741" s="16"/>
    </row>
    <row r="742" spans="1:8" x14ac:dyDescent="0.2">
      <c r="A742" s="15"/>
      <c r="B742" s="16"/>
      <c r="C742" s="16"/>
      <c r="D742" s="248"/>
      <c r="E742" s="16"/>
      <c r="F742" s="16"/>
      <c r="G742" s="16"/>
      <c r="H742" s="16"/>
    </row>
    <row r="743" spans="1:8" x14ac:dyDescent="0.2">
      <c r="A743" s="15"/>
      <c r="B743" s="16"/>
      <c r="C743" s="16"/>
      <c r="D743" s="248"/>
      <c r="E743" s="16"/>
      <c r="F743" s="16"/>
      <c r="G743" s="16"/>
      <c r="H743" s="16"/>
    </row>
    <row r="744" spans="1:8" x14ac:dyDescent="0.2">
      <c r="A744" s="15"/>
      <c r="B744" s="16"/>
      <c r="C744" s="16"/>
      <c r="D744" s="248"/>
      <c r="E744" s="16"/>
      <c r="F744" s="16"/>
      <c r="G744" s="16"/>
      <c r="H744" s="16"/>
    </row>
    <row r="745" spans="1:8" x14ac:dyDescent="0.2">
      <c r="A745" s="15"/>
      <c r="B745" s="16"/>
      <c r="C745" s="16"/>
      <c r="D745" s="248"/>
      <c r="E745" s="16"/>
      <c r="F745" s="16"/>
      <c r="G745" s="16"/>
      <c r="H745" s="16"/>
    </row>
    <row r="746" spans="1:8" x14ac:dyDescent="0.2">
      <c r="A746" s="15"/>
      <c r="B746" s="16"/>
      <c r="C746" s="16"/>
      <c r="D746" s="248"/>
      <c r="E746" s="16"/>
      <c r="F746" s="16"/>
      <c r="G746" s="16"/>
      <c r="H746" s="16"/>
    </row>
    <row r="747" spans="1:8" x14ac:dyDescent="0.2">
      <c r="A747" s="15"/>
      <c r="B747" s="16"/>
      <c r="C747" s="16"/>
      <c r="D747" s="248"/>
      <c r="E747" s="16"/>
      <c r="F747" s="16"/>
      <c r="G747" s="16"/>
      <c r="H747" s="16"/>
    </row>
    <row r="748" spans="1:8" x14ac:dyDescent="0.2">
      <c r="A748" s="15"/>
      <c r="B748" s="16"/>
      <c r="C748" s="16"/>
      <c r="D748" s="248"/>
      <c r="E748" s="16"/>
      <c r="F748" s="16"/>
      <c r="G748" s="16"/>
      <c r="H748" s="16"/>
    </row>
    <row r="749" spans="1:8" x14ac:dyDescent="0.2">
      <c r="A749" s="15"/>
      <c r="B749" s="16"/>
      <c r="C749" s="16"/>
      <c r="D749" s="248"/>
      <c r="E749" s="16"/>
      <c r="F749" s="16"/>
      <c r="G749" s="16"/>
      <c r="H749" s="16"/>
    </row>
    <row r="750" spans="1:8" x14ac:dyDescent="0.2">
      <c r="A750" s="15"/>
      <c r="B750" s="16"/>
      <c r="C750" s="16"/>
      <c r="D750" s="248"/>
      <c r="E750" s="16"/>
      <c r="F750" s="16"/>
      <c r="G750" s="16"/>
      <c r="H750" s="16"/>
    </row>
    <row r="751" spans="1:8" x14ac:dyDescent="0.2">
      <c r="A751" s="15"/>
      <c r="B751" s="16"/>
      <c r="C751" s="16"/>
      <c r="D751" s="248"/>
      <c r="E751" s="16"/>
      <c r="F751" s="16"/>
      <c r="G751" s="16"/>
      <c r="H751" s="16"/>
    </row>
    <row r="752" spans="1:8" x14ac:dyDescent="0.2">
      <c r="A752" s="15"/>
      <c r="B752" s="16"/>
      <c r="C752" s="16"/>
      <c r="D752" s="248"/>
      <c r="E752" s="16"/>
      <c r="F752" s="16"/>
      <c r="G752" s="16"/>
      <c r="H752" s="16"/>
    </row>
    <row r="753" spans="1:8" x14ac:dyDescent="0.2">
      <c r="A753" s="15"/>
      <c r="B753" s="16"/>
      <c r="C753" s="16"/>
      <c r="D753" s="248"/>
      <c r="E753" s="16"/>
      <c r="F753" s="16"/>
      <c r="G753" s="16"/>
      <c r="H753" s="16"/>
    </row>
    <row r="754" spans="1:8" x14ac:dyDescent="0.2">
      <c r="A754" s="15"/>
      <c r="B754" s="16"/>
      <c r="C754" s="16"/>
      <c r="D754" s="248"/>
      <c r="E754" s="16"/>
      <c r="F754" s="16"/>
      <c r="G754" s="16"/>
      <c r="H754" s="16"/>
    </row>
    <row r="755" spans="1:8" x14ac:dyDescent="0.2">
      <c r="A755" s="15"/>
      <c r="B755" s="16"/>
      <c r="C755" s="16"/>
      <c r="D755" s="248"/>
      <c r="E755" s="16"/>
      <c r="F755" s="16"/>
      <c r="G755" s="16"/>
      <c r="H755" s="16"/>
    </row>
    <row r="756" spans="1:8" x14ac:dyDescent="0.2">
      <c r="A756" s="15"/>
      <c r="B756" s="16"/>
      <c r="C756" s="16"/>
      <c r="D756" s="248"/>
      <c r="E756" s="16"/>
      <c r="F756" s="16"/>
      <c r="G756" s="16"/>
      <c r="H756" s="16"/>
    </row>
    <row r="757" spans="1:8" x14ac:dyDescent="0.2">
      <c r="A757" s="15"/>
      <c r="B757" s="16"/>
      <c r="C757" s="16"/>
      <c r="D757" s="248"/>
      <c r="E757" s="16"/>
      <c r="F757" s="16"/>
      <c r="G757" s="16"/>
      <c r="H757" s="16"/>
    </row>
    <row r="758" spans="1:8" x14ac:dyDescent="0.2">
      <c r="A758" s="15"/>
      <c r="B758" s="16"/>
      <c r="C758" s="16"/>
      <c r="D758" s="248"/>
      <c r="E758" s="16"/>
      <c r="F758" s="16"/>
      <c r="G758" s="16"/>
      <c r="H758" s="16"/>
    </row>
    <row r="759" spans="1:8" x14ac:dyDescent="0.2">
      <c r="A759" s="15"/>
      <c r="B759" s="16"/>
      <c r="C759" s="16"/>
      <c r="D759" s="248"/>
      <c r="E759" s="16"/>
      <c r="F759" s="16"/>
      <c r="G759" s="16"/>
      <c r="H759" s="16"/>
    </row>
    <row r="760" spans="1:8" x14ac:dyDescent="0.2">
      <c r="A760" s="15"/>
      <c r="B760" s="16"/>
      <c r="C760" s="16"/>
      <c r="D760" s="248"/>
      <c r="E760" s="16"/>
      <c r="F760" s="16"/>
      <c r="G760" s="16"/>
      <c r="H760" s="16"/>
    </row>
    <row r="761" spans="1:8" x14ac:dyDescent="0.2">
      <c r="A761" s="15"/>
      <c r="B761" s="16"/>
      <c r="C761" s="16"/>
      <c r="D761" s="248"/>
      <c r="E761" s="16"/>
      <c r="F761" s="16"/>
      <c r="G761" s="16"/>
      <c r="H761" s="16"/>
    </row>
    <row r="762" spans="1:8" x14ac:dyDescent="0.2">
      <c r="A762" s="15"/>
      <c r="B762" s="16"/>
      <c r="C762" s="16"/>
      <c r="D762" s="248"/>
      <c r="E762" s="16"/>
      <c r="F762" s="16"/>
      <c r="G762" s="16"/>
      <c r="H762" s="16"/>
    </row>
    <row r="763" spans="1:8" x14ac:dyDescent="0.2">
      <c r="A763" s="15"/>
      <c r="B763" s="16"/>
      <c r="C763" s="16"/>
      <c r="D763" s="248"/>
      <c r="E763" s="16"/>
      <c r="F763" s="16"/>
      <c r="G763" s="16"/>
      <c r="H763" s="16"/>
    </row>
    <row r="764" spans="1:8" x14ac:dyDescent="0.2">
      <c r="A764" s="15"/>
      <c r="B764" s="16"/>
      <c r="C764" s="16"/>
      <c r="D764" s="248"/>
      <c r="E764" s="16"/>
      <c r="F764" s="16"/>
      <c r="G764" s="16"/>
      <c r="H764" s="16"/>
    </row>
    <row r="765" spans="1:8" x14ac:dyDescent="0.2">
      <c r="A765" s="15"/>
      <c r="B765" s="16"/>
      <c r="C765" s="16"/>
      <c r="D765" s="248"/>
      <c r="E765" s="16"/>
      <c r="F765" s="16"/>
      <c r="G765" s="16"/>
      <c r="H765" s="16"/>
    </row>
    <row r="766" spans="1:8" x14ac:dyDescent="0.2">
      <c r="A766" s="15"/>
      <c r="B766" s="16"/>
      <c r="C766" s="16"/>
      <c r="D766" s="248"/>
      <c r="E766" s="16"/>
      <c r="F766" s="16"/>
      <c r="G766" s="16"/>
      <c r="H766" s="16"/>
    </row>
    <row r="767" spans="1:8" x14ac:dyDescent="0.2">
      <c r="A767" s="15"/>
      <c r="B767" s="16"/>
      <c r="C767" s="16"/>
      <c r="D767" s="248"/>
      <c r="E767" s="16"/>
      <c r="F767" s="16"/>
      <c r="G767" s="16"/>
      <c r="H767" s="16"/>
    </row>
    <row r="768" spans="1:8" x14ac:dyDescent="0.2">
      <c r="A768" s="15"/>
      <c r="B768" s="16"/>
      <c r="C768" s="16"/>
      <c r="D768" s="248"/>
      <c r="E768" s="16"/>
      <c r="F768" s="16"/>
      <c r="G768" s="16"/>
      <c r="H768" s="16"/>
    </row>
    <row r="769" spans="1:8" x14ac:dyDescent="0.2">
      <c r="A769" s="15"/>
      <c r="B769" s="16"/>
      <c r="C769" s="16"/>
      <c r="D769" s="248"/>
      <c r="E769" s="16"/>
      <c r="F769" s="16"/>
      <c r="G769" s="16"/>
      <c r="H769" s="16"/>
    </row>
    <row r="770" spans="1:8" x14ac:dyDescent="0.2">
      <c r="A770" s="15"/>
      <c r="B770" s="16"/>
      <c r="C770" s="16"/>
      <c r="D770" s="248"/>
      <c r="E770" s="16"/>
      <c r="F770" s="16"/>
      <c r="G770" s="16"/>
      <c r="H770" s="16"/>
    </row>
    <row r="771" spans="1:8" x14ac:dyDescent="0.2">
      <c r="A771" s="15"/>
      <c r="B771" s="16"/>
      <c r="C771" s="16"/>
      <c r="D771" s="248"/>
      <c r="E771" s="16"/>
      <c r="F771" s="16"/>
      <c r="G771" s="16"/>
      <c r="H771" s="16"/>
    </row>
    <row r="772" spans="1:8" x14ac:dyDescent="0.2">
      <c r="A772" s="15"/>
      <c r="B772" s="16"/>
      <c r="C772" s="16"/>
      <c r="D772" s="248"/>
      <c r="E772" s="16"/>
      <c r="F772" s="16"/>
      <c r="G772" s="16"/>
      <c r="H772" s="16"/>
    </row>
    <row r="773" spans="1:8" x14ac:dyDescent="0.2">
      <c r="A773" s="15"/>
      <c r="B773" s="16"/>
      <c r="C773" s="16"/>
      <c r="D773" s="248"/>
      <c r="E773" s="16"/>
      <c r="F773" s="16"/>
      <c r="G773" s="16"/>
      <c r="H773" s="16"/>
    </row>
    <row r="774" spans="1:8" x14ac:dyDescent="0.2">
      <c r="A774" s="15"/>
      <c r="B774" s="16"/>
      <c r="C774" s="16"/>
      <c r="D774" s="248"/>
      <c r="E774" s="16"/>
      <c r="F774" s="16"/>
      <c r="G774" s="16"/>
      <c r="H774" s="16"/>
    </row>
    <row r="775" spans="1:8" x14ac:dyDescent="0.2">
      <c r="A775" s="15"/>
      <c r="B775" s="16"/>
      <c r="C775" s="16"/>
      <c r="D775" s="248"/>
      <c r="E775" s="16"/>
      <c r="F775" s="16"/>
      <c r="G775" s="16"/>
      <c r="H775" s="16"/>
    </row>
    <row r="776" spans="1:8" x14ac:dyDescent="0.2">
      <c r="A776" s="15"/>
      <c r="B776" s="16"/>
      <c r="C776" s="16"/>
      <c r="D776" s="248"/>
      <c r="E776" s="16"/>
      <c r="F776" s="16"/>
      <c r="G776" s="16"/>
      <c r="H776" s="16"/>
    </row>
    <row r="777" spans="1:8" x14ac:dyDescent="0.2">
      <c r="A777" s="15"/>
      <c r="B777" s="16"/>
      <c r="C777" s="16"/>
      <c r="D777" s="248"/>
      <c r="E777" s="16"/>
      <c r="F777" s="16"/>
      <c r="G777" s="16"/>
      <c r="H777" s="16"/>
    </row>
    <row r="778" spans="1:8" x14ac:dyDescent="0.2">
      <c r="A778" s="15"/>
      <c r="B778" s="16"/>
      <c r="C778" s="16"/>
      <c r="D778" s="248"/>
      <c r="E778" s="16"/>
      <c r="F778" s="16"/>
      <c r="G778" s="16"/>
      <c r="H778" s="16"/>
    </row>
    <row r="779" spans="1:8" x14ac:dyDescent="0.2">
      <c r="A779" s="15"/>
      <c r="B779" s="16"/>
      <c r="C779" s="16"/>
      <c r="D779" s="248"/>
      <c r="E779" s="16"/>
      <c r="F779" s="16"/>
      <c r="G779" s="16"/>
      <c r="H779" s="16"/>
    </row>
    <row r="780" spans="1:8" x14ac:dyDescent="0.2">
      <c r="A780" s="15"/>
      <c r="B780" s="16"/>
      <c r="C780" s="16"/>
      <c r="D780" s="248"/>
      <c r="E780" s="16"/>
      <c r="F780" s="16"/>
      <c r="G780" s="16"/>
      <c r="H780" s="16"/>
    </row>
    <row r="781" spans="1:8" x14ac:dyDescent="0.2">
      <c r="A781" s="15"/>
      <c r="B781" s="16"/>
      <c r="C781" s="16"/>
      <c r="D781" s="248"/>
      <c r="E781" s="16"/>
      <c r="F781" s="16"/>
      <c r="G781" s="16"/>
      <c r="H781" s="16"/>
    </row>
    <row r="782" spans="1:8" x14ac:dyDescent="0.2">
      <c r="A782" s="15"/>
      <c r="B782" s="16"/>
      <c r="C782" s="16"/>
      <c r="D782" s="248"/>
      <c r="E782" s="16"/>
      <c r="F782" s="16"/>
      <c r="G782" s="16"/>
      <c r="H782" s="16"/>
    </row>
    <row r="783" spans="1:8" x14ac:dyDescent="0.2">
      <c r="A783" s="15"/>
      <c r="B783" s="16"/>
      <c r="C783" s="16"/>
      <c r="D783" s="248"/>
      <c r="E783" s="16"/>
      <c r="F783" s="16"/>
      <c r="G783" s="16"/>
      <c r="H783" s="16"/>
    </row>
    <row r="784" spans="1:8" x14ac:dyDescent="0.2">
      <c r="A784" s="15"/>
      <c r="B784" s="16"/>
      <c r="C784" s="16"/>
      <c r="D784" s="248"/>
      <c r="E784" s="16"/>
      <c r="F784" s="16"/>
      <c r="G784" s="16"/>
      <c r="H784" s="16"/>
    </row>
    <row r="785" spans="1:8" x14ac:dyDescent="0.2">
      <c r="A785" s="15"/>
      <c r="B785" s="16"/>
      <c r="C785" s="16"/>
      <c r="D785" s="248"/>
      <c r="E785" s="16"/>
      <c r="F785" s="16"/>
      <c r="G785" s="16"/>
      <c r="H785" s="16"/>
    </row>
    <row r="786" spans="1:8" x14ac:dyDescent="0.2">
      <c r="A786" s="15"/>
      <c r="B786" s="16"/>
      <c r="C786" s="16"/>
      <c r="D786" s="248"/>
      <c r="E786" s="16"/>
      <c r="F786" s="16"/>
      <c r="G786" s="16"/>
      <c r="H786" s="16"/>
    </row>
    <row r="787" spans="1:8" x14ac:dyDescent="0.2">
      <c r="A787" s="15"/>
      <c r="B787" s="16"/>
      <c r="C787" s="16"/>
      <c r="D787" s="248"/>
      <c r="E787" s="16"/>
      <c r="F787" s="16"/>
      <c r="G787" s="16"/>
      <c r="H787" s="16"/>
    </row>
    <row r="788" spans="1:8" x14ac:dyDescent="0.2">
      <c r="A788" s="15"/>
      <c r="B788" s="16"/>
      <c r="C788" s="16"/>
      <c r="D788" s="248"/>
      <c r="E788" s="16"/>
      <c r="F788" s="16"/>
      <c r="G788" s="16"/>
      <c r="H788" s="16"/>
    </row>
    <row r="789" spans="1:8" x14ac:dyDescent="0.2">
      <c r="A789" s="15"/>
      <c r="B789" s="16"/>
      <c r="C789" s="16"/>
      <c r="D789" s="248"/>
      <c r="E789" s="16"/>
      <c r="F789" s="16"/>
      <c r="G789" s="16"/>
      <c r="H789" s="16"/>
    </row>
    <row r="790" spans="1:8" x14ac:dyDescent="0.2">
      <c r="A790" s="15"/>
      <c r="B790" s="16"/>
      <c r="C790" s="16"/>
      <c r="D790" s="248"/>
      <c r="E790" s="16"/>
      <c r="F790" s="16"/>
      <c r="G790" s="16"/>
      <c r="H790" s="16"/>
    </row>
    <row r="791" spans="1:8" x14ac:dyDescent="0.2">
      <c r="A791" s="15"/>
      <c r="B791" s="16"/>
      <c r="C791" s="16"/>
      <c r="D791" s="248"/>
      <c r="E791" s="16"/>
      <c r="F791" s="16"/>
      <c r="G791" s="16"/>
      <c r="H791" s="16"/>
    </row>
    <row r="792" spans="1:8" x14ac:dyDescent="0.2">
      <c r="A792" s="15"/>
      <c r="B792" s="16"/>
      <c r="C792" s="16"/>
      <c r="D792" s="248"/>
      <c r="E792" s="16"/>
      <c r="F792" s="16"/>
      <c r="G792" s="16"/>
      <c r="H792" s="16"/>
    </row>
    <row r="793" spans="1:8" x14ac:dyDescent="0.2">
      <c r="A793" s="15"/>
      <c r="B793" s="16"/>
      <c r="C793" s="16"/>
      <c r="D793" s="248"/>
      <c r="E793" s="16"/>
      <c r="F793" s="16"/>
      <c r="G793" s="16"/>
      <c r="H793" s="16"/>
    </row>
    <row r="794" spans="1:8" x14ac:dyDescent="0.2">
      <c r="A794" s="15"/>
      <c r="B794" s="16"/>
      <c r="C794" s="16"/>
      <c r="D794" s="248"/>
      <c r="E794" s="16"/>
      <c r="F794" s="16"/>
      <c r="G794" s="16"/>
      <c r="H794" s="16"/>
    </row>
    <row r="795" spans="1:8" x14ac:dyDescent="0.2">
      <c r="A795" s="15"/>
      <c r="B795" s="16"/>
      <c r="C795" s="16"/>
      <c r="D795" s="248"/>
      <c r="E795" s="16"/>
      <c r="F795" s="16"/>
      <c r="G795" s="16"/>
      <c r="H795" s="16"/>
    </row>
    <row r="796" spans="1:8" x14ac:dyDescent="0.2">
      <c r="A796" s="15"/>
      <c r="B796" s="16"/>
      <c r="C796" s="16"/>
      <c r="D796" s="248"/>
      <c r="E796" s="16"/>
      <c r="F796" s="16"/>
      <c r="G796" s="16"/>
      <c r="H796" s="16"/>
    </row>
    <row r="797" spans="1:8" x14ac:dyDescent="0.2">
      <c r="A797" s="15"/>
      <c r="B797" s="16"/>
      <c r="C797" s="16"/>
      <c r="D797" s="248"/>
      <c r="E797" s="16"/>
      <c r="F797" s="16"/>
      <c r="G797" s="16"/>
      <c r="H797" s="16"/>
    </row>
    <row r="798" spans="1:8" x14ac:dyDescent="0.2">
      <c r="A798" s="15"/>
      <c r="B798" s="16"/>
      <c r="C798" s="16"/>
      <c r="D798" s="248"/>
      <c r="E798" s="16"/>
      <c r="F798" s="16"/>
      <c r="G798" s="16"/>
      <c r="H798" s="16"/>
    </row>
    <row r="799" spans="1:8" x14ac:dyDescent="0.2">
      <c r="A799" s="15"/>
      <c r="B799" s="16"/>
      <c r="C799" s="16"/>
      <c r="D799" s="248"/>
      <c r="E799" s="16"/>
      <c r="F799" s="16"/>
      <c r="G799" s="16"/>
      <c r="H799" s="16"/>
    </row>
    <row r="800" spans="1:8" x14ac:dyDescent="0.2">
      <c r="A800" s="15"/>
      <c r="B800" s="16"/>
      <c r="C800" s="16"/>
      <c r="D800" s="248"/>
      <c r="E800" s="16"/>
      <c r="F800" s="16"/>
      <c r="G800" s="16"/>
      <c r="H800" s="16"/>
    </row>
    <row r="801" spans="1:8" x14ac:dyDescent="0.2">
      <c r="A801" s="15"/>
      <c r="B801" s="16"/>
      <c r="C801" s="16"/>
      <c r="D801" s="248"/>
      <c r="E801" s="16"/>
      <c r="F801" s="16"/>
      <c r="G801" s="16"/>
      <c r="H801" s="16"/>
    </row>
    <row r="802" spans="1:8" x14ac:dyDescent="0.2">
      <c r="A802" s="15"/>
      <c r="B802" s="16"/>
      <c r="C802" s="16"/>
      <c r="D802" s="248"/>
      <c r="E802" s="16"/>
      <c r="F802" s="16"/>
      <c r="G802" s="16"/>
      <c r="H802" s="16"/>
    </row>
    <row r="803" spans="1:8" x14ac:dyDescent="0.2">
      <c r="A803" s="15"/>
      <c r="B803" s="16"/>
      <c r="C803" s="16"/>
      <c r="D803" s="248"/>
      <c r="E803" s="16"/>
      <c r="F803" s="16"/>
      <c r="G803" s="16"/>
      <c r="H803" s="16"/>
    </row>
    <row r="804" spans="1:8" x14ac:dyDescent="0.2">
      <c r="A804" s="15"/>
      <c r="B804" s="16"/>
      <c r="C804" s="16"/>
      <c r="D804" s="248"/>
      <c r="E804" s="16"/>
      <c r="F804" s="16"/>
      <c r="G804" s="16"/>
      <c r="H804" s="16"/>
    </row>
    <row r="805" spans="1:8" x14ac:dyDescent="0.2">
      <c r="A805" s="15"/>
      <c r="B805" s="16"/>
      <c r="C805" s="16"/>
      <c r="D805" s="248"/>
      <c r="E805" s="16"/>
      <c r="F805" s="16"/>
      <c r="G805" s="16"/>
      <c r="H805" s="16"/>
    </row>
    <row r="806" spans="1:8" x14ac:dyDescent="0.2">
      <c r="A806" s="15"/>
      <c r="B806" s="16"/>
      <c r="C806" s="16"/>
      <c r="D806" s="248"/>
      <c r="E806" s="16"/>
      <c r="F806" s="16"/>
      <c r="G806" s="16"/>
      <c r="H806" s="16"/>
    </row>
    <row r="807" spans="1:8" x14ac:dyDescent="0.2">
      <c r="A807" s="15"/>
      <c r="B807" s="16"/>
      <c r="C807" s="16"/>
      <c r="D807" s="248"/>
      <c r="E807" s="16"/>
      <c r="F807" s="16"/>
      <c r="G807" s="16"/>
      <c r="H807" s="16"/>
    </row>
    <row r="808" spans="1:8" x14ac:dyDescent="0.2">
      <c r="A808" s="15"/>
      <c r="B808" s="16"/>
      <c r="C808" s="16"/>
      <c r="D808" s="248"/>
      <c r="E808" s="16"/>
      <c r="F808" s="16"/>
      <c r="G808" s="16"/>
      <c r="H808" s="16"/>
    </row>
    <row r="809" spans="1:8" x14ac:dyDescent="0.2">
      <c r="A809" s="15"/>
      <c r="B809" s="16"/>
      <c r="C809" s="16"/>
      <c r="D809" s="248"/>
      <c r="E809" s="16"/>
      <c r="F809" s="16"/>
      <c r="G809" s="16"/>
      <c r="H809" s="16"/>
    </row>
    <row r="810" spans="1:8" x14ac:dyDescent="0.2">
      <c r="A810" s="15"/>
      <c r="B810" s="16"/>
      <c r="C810" s="16"/>
      <c r="D810" s="248"/>
      <c r="E810" s="16"/>
      <c r="F810" s="16"/>
      <c r="G810" s="16"/>
      <c r="H810" s="16"/>
    </row>
    <row r="811" spans="1:8" x14ac:dyDescent="0.2">
      <c r="A811" s="15"/>
      <c r="B811" s="16"/>
      <c r="C811" s="16"/>
      <c r="D811" s="248"/>
      <c r="E811" s="16"/>
      <c r="F811" s="16"/>
      <c r="G811" s="16"/>
      <c r="H811" s="16"/>
    </row>
    <row r="812" spans="1:8" x14ac:dyDescent="0.2">
      <c r="A812" s="15"/>
      <c r="B812" s="16"/>
      <c r="C812" s="16"/>
      <c r="D812" s="248"/>
      <c r="E812" s="16"/>
      <c r="F812" s="16"/>
      <c r="G812" s="16"/>
      <c r="H812" s="16"/>
    </row>
    <row r="813" spans="1:8" x14ac:dyDescent="0.2">
      <c r="A813" s="15"/>
      <c r="B813" s="16"/>
      <c r="C813" s="16"/>
      <c r="D813" s="248"/>
      <c r="E813" s="16"/>
      <c r="F813" s="16"/>
      <c r="G813" s="16"/>
      <c r="H813" s="16"/>
    </row>
    <row r="814" spans="1:8" x14ac:dyDescent="0.2">
      <c r="A814" s="15"/>
      <c r="B814" s="16"/>
      <c r="C814" s="16"/>
      <c r="D814" s="248"/>
      <c r="E814" s="16"/>
      <c r="F814" s="16"/>
      <c r="G814" s="16"/>
      <c r="H814" s="16"/>
    </row>
    <row r="815" spans="1:8" x14ac:dyDescent="0.2">
      <c r="A815" s="15"/>
      <c r="B815" s="16"/>
      <c r="C815" s="16"/>
      <c r="D815" s="248"/>
      <c r="E815" s="16"/>
      <c r="F815" s="16"/>
      <c r="G815" s="16"/>
      <c r="H815" s="16"/>
    </row>
    <row r="816" spans="1:8" x14ac:dyDescent="0.2">
      <c r="A816" s="15"/>
      <c r="B816" s="16"/>
      <c r="C816" s="16"/>
      <c r="D816" s="248"/>
      <c r="E816" s="16"/>
      <c r="F816" s="16"/>
      <c r="G816" s="16"/>
      <c r="H816" s="16"/>
    </row>
    <row r="817" spans="1:8" x14ac:dyDescent="0.2">
      <c r="A817" s="15"/>
      <c r="B817" s="16"/>
      <c r="C817" s="16"/>
      <c r="D817" s="248"/>
      <c r="E817" s="16"/>
      <c r="F817" s="16"/>
      <c r="G817" s="16"/>
      <c r="H817" s="16"/>
    </row>
    <row r="818" spans="1:8" x14ac:dyDescent="0.2">
      <c r="A818" s="15"/>
      <c r="B818" s="16"/>
      <c r="C818" s="16"/>
      <c r="D818" s="248"/>
      <c r="E818" s="16"/>
      <c r="F818" s="16"/>
      <c r="G818" s="16"/>
      <c r="H818" s="16"/>
    </row>
    <row r="819" spans="1:8" x14ac:dyDescent="0.2">
      <c r="A819" s="15"/>
      <c r="B819" s="16"/>
      <c r="C819" s="16"/>
      <c r="D819" s="248"/>
      <c r="E819" s="16"/>
      <c r="F819" s="16"/>
      <c r="G819" s="16"/>
      <c r="H819" s="16"/>
    </row>
    <row r="820" spans="1:8" x14ac:dyDescent="0.2">
      <c r="A820" s="15"/>
      <c r="B820" s="16"/>
      <c r="C820" s="16"/>
      <c r="D820" s="248"/>
      <c r="E820" s="16"/>
      <c r="F820" s="16"/>
      <c r="G820" s="16"/>
      <c r="H820" s="16"/>
    </row>
    <row r="821" spans="1:8" x14ac:dyDescent="0.2">
      <c r="A821" s="15"/>
      <c r="B821" s="16"/>
      <c r="C821" s="16"/>
      <c r="D821" s="248"/>
      <c r="E821" s="16"/>
      <c r="F821" s="16"/>
      <c r="G821" s="16"/>
      <c r="H821" s="16"/>
    </row>
    <row r="822" spans="1:8" x14ac:dyDescent="0.2">
      <c r="A822" s="15"/>
      <c r="B822" s="16"/>
      <c r="C822" s="16"/>
      <c r="D822" s="248"/>
      <c r="E822" s="16"/>
      <c r="F822" s="16"/>
      <c r="G822" s="16"/>
      <c r="H822" s="16"/>
    </row>
    <row r="823" spans="1:8" x14ac:dyDescent="0.2">
      <c r="A823" s="15"/>
      <c r="B823" s="16"/>
      <c r="C823" s="16"/>
      <c r="D823" s="248"/>
      <c r="E823" s="16"/>
      <c r="F823" s="16"/>
      <c r="G823" s="16"/>
      <c r="H823" s="16"/>
    </row>
    <row r="824" spans="1:8" x14ac:dyDescent="0.2">
      <c r="A824" s="15"/>
      <c r="B824" s="16"/>
      <c r="C824" s="16"/>
      <c r="D824" s="248"/>
      <c r="E824" s="16"/>
      <c r="F824" s="16"/>
      <c r="G824" s="16"/>
      <c r="H824" s="16"/>
    </row>
    <row r="825" spans="1:8" x14ac:dyDescent="0.2">
      <c r="A825" s="15"/>
      <c r="B825" s="16"/>
      <c r="C825" s="16"/>
      <c r="D825" s="248"/>
      <c r="E825" s="16"/>
      <c r="F825" s="16"/>
      <c r="G825" s="16"/>
      <c r="H825" s="16"/>
    </row>
    <row r="826" spans="1:8" x14ac:dyDescent="0.2">
      <c r="A826" s="15"/>
      <c r="B826" s="16"/>
      <c r="C826" s="16"/>
      <c r="D826" s="248"/>
      <c r="E826" s="16"/>
      <c r="F826" s="16"/>
      <c r="G826" s="16"/>
      <c r="H826" s="16"/>
    </row>
    <row r="827" spans="1:8" x14ac:dyDescent="0.2">
      <c r="A827" s="15"/>
      <c r="B827" s="16"/>
      <c r="C827" s="16"/>
      <c r="D827" s="248"/>
      <c r="E827" s="16"/>
      <c r="F827" s="16"/>
      <c r="G827" s="16"/>
      <c r="H827" s="16"/>
    </row>
    <row r="828" spans="1:8" x14ac:dyDescent="0.2">
      <c r="A828" s="15"/>
      <c r="B828" s="16"/>
      <c r="C828" s="16"/>
      <c r="D828" s="248"/>
      <c r="E828" s="16"/>
      <c r="F828" s="16"/>
      <c r="G828" s="16"/>
      <c r="H828" s="16"/>
    </row>
    <row r="829" spans="1:8" x14ac:dyDescent="0.2">
      <c r="A829" s="15"/>
      <c r="B829" s="16"/>
      <c r="C829" s="16"/>
      <c r="D829" s="248"/>
      <c r="E829" s="16"/>
      <c r="F829" s="16"/>
      <c r="G829" s="16"/>
      <c r="H829" s="16"/>
    </row>
    <row r="830" spans="1:8" x14ac:dyDescent="0.2">
      <c r="A830" s="15"/>
      <c r="B830" s="16"/>
      <c r="C830" s="16"/>
      <c r="D830" s="248"/>
      <c r="E830" s="16"/>
      <c r="F830" s="16"/>
      <c r="G830" s="16"/>
      <c r="H830" s="16"/>
    </row>
    <row r="831" spans="1:8" x14ac:dyDescent="0.2">
      <c r="A831" s="15"/>
      <c r="B831" s="16"/>
      <c r="C831" s="16"/>
      <c r="D831" s="248"/>
      <c r="E831" s="16"/>
      <c r="F831" s="16"/>
      <c r="G831" s="16"/>
      <c r="H831" s="16"/>
    </row>
    <row r="832" spans="1:8" x14ac:dyDescent="0.2">
      <c r="A832" s="15"/>
      <c r="B832" s="16"/>
      <c r="C832" s="16"/>
      <c r="D832" s="248"/>
      <c r="E832" s="16"/>
      <c r="F832" s="16"/>
      <c r="G832" s="16"/>
      <c r="H832" s="16"/>
    </row>
    <row r="833" spans="1:8" x14ac:dyDescent="0.2">
      <c r="A833" s="15"/>
      <c r="B833" s="16"/>
      <c r="C833" s="16"/>
      <c r="D833" s="248"/>
      <c r="E833" s="16"/>
      <c r="F833" s="16"/>
      <c r="G833" s="16"/>
      <c r="H833" s="16"/>
    </row>
    <row r="834" spans="1:8" x14ac:dyDescent="0.2">
      <c r="A834" s="15"/>
      <c r="B834" s="16"/>
      <c r="C834" s="16"/>
      <c r="D834" s="248"/>
      <c r="E834" s="16"/>
      <c r="F834" s="16"/>
      <c r="G834" s="16"/>
      <c r="H834" s="16"/>
    </row>
    <row r="835" spans="1:8" x14ac:dyDescent="0.2">
      <c r="A835" s="15"/>
      <c r="B835" s="16"/>
      <c r="C835" s="16"/>
      <c r="D835" s="248"/>
      <c r="E835" s="16"/>
      <c r="F835" s="16"/>
      <c r="G835" s="16"/>
      <c r="H835" s="16"/>
    </row>
    <row r="836" spans="1:8" x14ac:dyDescent="0.2">
      <c r="A836" s="15"/>
      <c r="B836" s="16"/>
      <c r="C836" s="16"/>
      <c r="D836" s="248"/>
      <c r="E836" s="16"/>
      <c r="F836" s="16"/>
      <c r="G836" s="16"/>
      <c r="H836" s="16"/>
    </row>
    <row r="837" spans="1:8" x14ac:dyDescent="0.2">
      <c r="A837" s="15"/>
      <c r="B837" s="16"/>
      <c r="C837" s="16"/>
      <c r="D837" s="248"/>
      <c r="E837" s="16"/>
      <c r="F837" s="16"/>
      <c r="G837" s="16"/>
      <c r="H837" s="16"/>
    </row>
    <row r="838" spans="1:8" x14ac:dyDescent="0.2">
      <c r="A838" s="15"/>
      <c r="B838" s="16"/>
      <c r="C838" s="16"/>
      <c r="D838" s="248"/>
      <c r="E838" s="16"/>
      <c r="F838" s="16"/>
      <c r="G838" s="16"/>
      <c r="H838" s="16"/>
    </row>
    <row r="839" spans="1:8" x14ac:dyDescent="0.2">
      <c r="A839" s="15"/>
      <c r="B839" s="16"/>
      <c r="C839" s="16"/>
      <c r="D839" s="248"/>
      <c r="E839" s="16"/>
      <c r="F839" s="16"/>
      <c r="G839" s="16"/>
      <c r="H839" s="16"/>
    </row>
    <row r="840" spans="1:8" x14ac:dyDescent="0.2">
      <c r="A840" s="15"/>
      <c r="B840" s="16"/>
      <c r="C840" s="16"/>
      <c r="D840" s="248"/>
      <c r="E840" s="16"/>
      <c r="F840" s="16"/>
      <c r="G840" s="16"/>
      <c r="H840" s="16"/>
    </row>
    <row r="841" spans="1:8" x14ac:dyDescent="0.2">
      <c r="A841" s="15"/>
      <c r="B841" s="16"/>
      <c r="C841" s="16"/>
      <c r="D841" s="248"/>
      <c r="E841" s="16"/>
      <c r="F841" s="16"/>
      <c r="G841" s="16"/>
      <c r="H841" s="16"/>
    </row>
    <row r="842" spans="1:8" x14ac:dyDescent="0.2">
      <c r="A842" s="15"/>
      <c r="B842" s="16"/>
      <c r="C842" s="16"/>
      <c r="D842" s="248"/>
      <c r="E842" s="16"/>
      <c r="F842" s="16"/>
      <c r="G842" s="16"/>
      <c r="H842" s="16"/>
    </row>
    <row r="843" spans="1:8" x14ac:dyDescent="0.2">
      <c r="A843" s="15"/>
      <c r="B843" s="16"/>
      <c r="C843" s="16"/>
      <c r="D843" s="248"/>
      <c r="E843" s="16"/>
      <c r="F843" s="16"/>
      <c r="G843" s="16"/>
      <c r="H843" s="16"/>
    </row>
    <row r="844" spans="1:8" x14ac:dyDescent="0.2">
      <c r="A844" s="15"/>
      <c r="B844" s="16"/>
      <c r="C844" s="16"/>
      <c r="D844" s="248"/>
      <c r="E844" s="16"/>
      <c r="F844" s="16"/>
      <c r="G844" s="16"/>
      <c r="H844" s="16"/>
    </row>
    <row r="845" spans="1:8" x14ac:dyDescent="0.2">
      <c r="A845" s="15"/>
      <c r="B845" s="16"/>
      <c r="C845" s="16"/>
      <c r="D845" s="248"/>
      <c r="E845" s="16"/>
      <c r="F845" s="16"/>
      <c r="G845" s="16"/>
      <c r="H845" s="16"/>
    </row>
    <row r="846" spans="1:8" x14ac:dyDescent="0.2">
      <c r="A846" s="15"/>
      <c r="B846" s="16"/>
      <c r="C846" s="16"/>
      <c r="D846" s="248"/>
      <c r="E846" s="16"/>
      <c r="F846" s="16"/>
      <c r="G846" s="16"/>
      <c r="H846" s="16"/>
    </row>
    <row r="847" spans="1:8" x14ac:dyDescent="0.2">
      <c r="A847" s="15"/>
      <c r="B847" s="16"/>
      <c r="C847" s="16"/>
      <c r="D847" s="248"/>
      <c r="E847" s="16"/>
      <c r="F847" s="16"/>
      <c r="G847" s="16"/>
      <c r="H847" s="16"/>
    </row>
    <row r="848" spans="1:8" x14ac:dyDescent="0.2">
      <c r="A848" s="15"/>
      <c r="B848" s="16"/>
      <c r="C848" s="16"/>
      <c r="D848" s="248"/>
      <c r="E848" s="16"/>
      <c r="F848" s="16"/>
      <c r="G848" s="16"/>
      <c r="H848" s="16"/>
    </row>
    <row r="849" spans="1:8" x14ac:dyDescent="0.2">
      <c r="A849" s="15"/>
      <c r="B849" s="16"/>
      <c r="C849" s="16"/>
      <c r="D849" s="248"/>
      <c r="E849" s="16"/>
      <c r="F849" s="16"/>
      <c r="G849" s="16"/>
      <c r="H849" s="16"/>
    </row>
    <row r="850" spans="1:8" x14ac:dyDescent="0.2">
      <c r="A850" s="15"/>
      <c r="B850" s="16"/>
      <c r="C850" s="16"/>
      <c r="D850" s="248"/>
      <c r="E850" s="16"/>
      <c r="F850" s="16"/>
      <c r="G850" s="16"/>
      <c r="H850" s="16"/>
    </row>
    <row r="851" spans="1:8" x14ac:dyDescent="0.2">
      <c r="A851" s="15"/>
      <c r="B851" s="16"/>
      <c r="C851" s="16"/>
      <c r="D851" s="248"/>
      <c r="E851" s="16"/>
      <c r="F851" s="16"/>
      <c r="G851" s="16"/>
      <c r="H851" s="16"/>
    </row>
    <row r="852" spans="1:8" x14ac:dyDescent="0.2">
      <c r="A852" s="15"/>
      <c r="B852" s="16"/>
      <c r="C852" s="16"/>
      <c r="D852" s="248"/>
      <c r="E852" s="16"/>
      <c r="F852" s="16"/>
      <c r="G852" s="16"/>
      <c r="H852" s="16"/>
    </row>
    <row r="853" spans="1:8" x14ac:dyDescent="0.2">
      <c r="A853" s="15"/>
      <c r="B853" s="16"/>
      <c r="C853" s="16"/>
      <c r="D853" s="248"/>
      <c r="E853" s="16"/>
      <c r="F853" s="16"/>
      <c r="G853" s="16"/>
      <c r="H853" s="16"/>
    </row>
    <row r="854" spans="1:8" x14ac:dyDescent="0.2">
      <c r="A854" s="15"/>
      <c r="B854" s="16"/>
      <c r="C854" s="16"/>
      <c r="D854" s="248"/>
      <c r="E854" s="16"/>
      <c r="F854" s="16"/>
      <c r="G854" s="16"/>
      <c r="H854" s="16"/>
    </row>
    <row r="855" spans="1:8" x14ac:dyDescent="0.2">
      <c r="A855" s="15"/>
      <c r="B855" s="16"/>
      <c r="C855" s="16"/>
      <c r="D855" s="248"/>
      <c r="E855" s="16"/>
      <c r="F855" s="16"/>
      <c r="G855" s="16"/>
      <c r="H855" s="16"/>
    </row>
    <row r="856" spans="1:8" x14ac:dyDescent="0.2">
      <c r="A856" s="15"/>
      <c r="B856" s="16"/>
      <c r="C856" s="16"/>
      <c r="D856" s="248"/>
      <c r="E856" s="16"/>
      <c r="F856" s="16"/>
      <c r="G856" s="16"/>
      <c r="H856" s="16"/>
    </row>
    <row r="857" spans="1:8" x14ac:dyDescent="0.2">
      <c r="A857" s="15"/>
      <c r="B857" s="16"/>
      <c r="C857" s="16"/>
      <c r="D857" s="248"/>
      <c r="E857" s="16"/>
      <c r="F857" s="16"/>
      <c r="G857" s="16"/>
      <c r="H857" s="16"/>
    </row>
    <row r="858" spans="1:8" x14ac:dyDescent="0.2">
      <c r="A858" s="15"/>
      <c r="B858" s="16"/>
      <c r="C858" s="16"/>
      <c r="D858" s="248"/>
      <c r="E858" s="16"/>
      <c r="F858" s="16"/>
      <c r="G858" s="16"/>
      <c r="H858" s="16"/>
    </row>
    <row r="859" spans="1:8" x14ac:dyDescent="0.2">
      <c r="A859" s="15"/>
      <c r="B859" s="16"/>
      <c r="C859" s="16"/>
      <c r="D859" s="248"/>
      <c r="E859" s="16"/>
      <c r="F859" s="16"/>
      <c r="G859" s="16"/>
      <c r="H859" s="16"/>
    </row>
    <row r="860" spans="1:8" x14ac:dyDescent="0.2">
      <c r="A860" s="15"/>
      <c r="B860" s="16"/>
      <c r="C860" s="16"/>
      <c r="D860" s="248"/>
      <c r="E860" s="16"/>
      <c r="F860" s="16"/>
      <c r="G860" s="16"/>
      <c r="H860" s="16"/>
    </row>
    <row r="861" spans="1:8" x14ac:dyDescent="0.2">
      <c r="A861" s="15"/>
      <c r="B861" s="16"/>
      <c r="C861" s="16"/>
      <c r="D861" s="248"/>
      <c r="E861" s="16"/>
      <c r="F861" s="16"/>
      <c r="G861" s="16"/>
      <c r="H861" s="16"/>
    </row>
    <row r="862" spans="1:8" x14ac:dyDescent="0.2">
      <c r="A862" s="15"/>
      <c r="B862" s="16"/>
      <c r="C862" s="16"/>
      <c r="D862" s="248"/>
      <c r="E862" s="16"/>
      <c r="F862" s="16"/>
      <c r="G862" s="16"/>
      <c r="H862" s="16"/>
    </row>
    <row r="863" spans="1:8" x14ac:dyDescent="0.2">
      <c r="A863" s="15"/>
      <c r="B863" s="16"/>
      <c r="C863" s="16"/>
      <c r="D863" s="248"/>
      <c r="E863" s="16"/>
      <c r="F863" s="16"/>
      <c r="G863" s="16"/>
      <c r="H863" s="16"/>
    </row>
    <row r="864" spans="1:8" x14ac:dyDescent="0.2">
      <c r="A864" s="15"/>
      <c r="B864" s="16"/>
      <c r="C864" s="16"/>
      <c r="D864" s="248"/>
      <c r="E864" s="16"/>
      <c r="F864" s="16"/>
      <c r="G864" s="16"/>
      <c r="H864" s="16"/>
    </row>
    <row r="865" spans="1:8" x14ac:dyDescent="0.2">
      <c r="A865" s="15"/>
      <c r="B865" s="16"/>
      <c r="C865" s="16"/>
      <c r="D865" s="248"/>
      <c r="E865" s="16"/>
      <c r="F865" s="16"/>
      <c r="G865" s="16"/>
      <c r="H865" s="16"/>
    </row>
    <row r="866" spans="1:8" x14ac:dyDescent="0.2">
      <c r="A866" s="15"/>
      <c r="B866" s="16"/>
      <c r="C866" s="16"/>
      <c r="D866" s="248"/>
      <c r="E866" s="16"/>
      <c r="F866" s="16"/>
      <c r="G866" s="16"/>
      <c r="H866" s="16"/>
    </row>
    <row r="867" spans="1:8" x14ac:dyDescent="0.2">
      <c r="A867" s="15"/>
      <c r="B867" s="16"/>
      <c r="C867" s="16"/>
      <c r="D867" s="248"/>
      <c r="E867" s="16"/>
      <c r="F867" s="16"/>
      <c r="G867" s="16"/>
      <c r="H867" s="16"/>
    </row>
    <row r="868" spans="1:8" x14ac:dyDescent="0.2">
      <c r="A868" s="15"/>
      <c r="B868" s="16"/>
      <c r="C868" s="16"/>
      <c r="D868" s="248"/>
      <c r="E868" s="16"/>
      <c r="F868" s="16"/>
      <c r="G868" s="16"/>
      <c r="H868" s="16"/>
    </row>
    <row r="869" spans="1:8" x14ac:dyDescent="0.2">
      <c r="A869" s="15"/>
      <c r="B869" s="16"/>
      <c r="C869" s="16"/>
      <c r="D869" s="248"/>
      <c r="E869" s="16"/>
      <c r="F869" s="16"/>
      <c r="G869" s="16"/>
      <c r="H869" s="16"/>
    </row>
    <row r="870" spans="1:8" x14ac:dyDescent="0.2">
      <c r="A870" s="15"/>
      <c r="B870" s="16"/>
      <c r="C870" s="16"/>
      <c r="D870" s="248"/>
      <c r="E870" s="16"/>
      <c r="F870" s="16"/>
      <c r="G870" s="16"/>
      <c r="H870" s="16"/>
    </row>
    <row r="871" spans="1:8" x14ac:dyDescent="0.2">
      <c r="A871" s="15"/>
      <c r="B871" s="16"/>
      <c r="C871" s="16"/>
      <c r="D871" s="248"/>
      <c r="E871" s="16"/>
      <c r="F871" s="16"/>
      <c r="G871" s="16"/>
      <c r="H871" s="16"/>
    </row>
    <row r="872" spans="1:8" x14ac:dyDescent="0.2">
      <c r="A872" s="15"/>
      <c r="B872" s="16"/>
      <c r="C872" s="16"/>
      <c r="D872" s="248"/>
      <c r="E872" s="16"/>
      <c r="F872" s="16"/>
      <c r="G872" s="16"/>
      <c r="H872" s="16"/>
    </row>
    <row r="873" spans="1:8" x14ac:dyDescent="0.2">
      <c r="A873" s="15"/>
      <c r="B873" s="16"/>
      <c r="C873" s="16"/>
      <c r="D873" s="248"/>
      <c r="E873" s="16"/>
      <c r="F873" s="16"/>
      <c r="G873" s="16"/>
      <c r="H873" s="16"/>
    </row>
    <row r="874" spans="1:8" x14ac:dyDescent="0.2">
      <c r="A874" s="15"/>
      <c r="B874" s="16"/>
      <c r="C874" s="16"/>
      <c r="D874" s="248"/>
      <c r="E874" s="16"/>
      <c r="F874" s="16"/>
      <c r="G874" s="16"/>
      <c r="H874" s="16"/>
    </row>
    <row r="875" spans="1:8" x14ac:dyDescent="0.2">
      <c r="A875" s="15"/>
      <c r="B875" s="16"/>
      <c r="C875" s="16"/>
      <c r="D875" s="248"/>
      <c r="E875" s="16"/>
      <c r="F875" s="16"/>
      <c r="G875" s="16"/>
      <c r="H875" s="16"/>
    </row>
    <row r="876" spans="1:8" x14ac:dyDescent="0.2">
      <c r="A876" s="15"/>
      <c r="B876" s="16"/>
      <c r="C876" s="16"/>
      <c r="D876" s="248"/>
      <c r="E876" s="16"/>
      <c r="F876" s="16"/>
      <c r="G876" s="16"/>
      <c r="H876" s="16"/>
    </row>
    <row r="877" spans="1:8" x14ac:dyDescent="0.2">
      <c r="A877" s="15"/>
      <c r="B877" s="16"/>
      <c r="C877" s="16"/>
      <c r="D877" s="248"/>
      <c r="E877" s="16"/>
      <c r="F877" s="16"/>
      <c r="G877" s="16"/>
      <c r="H877" s="16"/>
    </row>
    <row r="878" spans="1:8" x14ac:dyDescent="0.2">
      <c r="A878" s="15"/>
      <c r="B878" s="16"/>
      <c r="C878" s="16"/>
      <c r="D878" s="248"/>
      <c r="E878" s="16"/>
      <c r="F878" s="16"/>
      <c r="G878" s="16"/>
      <c r="H878" s="16"/>
    </row>
    <row r="879" spans="1:8" x14ac:dyDescent="0.2">
      <c r="A879" s="15"/>
      <c r="B879" s="16"/>
      <c r="C879" s="16"/>
      <c r="D879" s="248"/>
      <c r="E879" s="16"/>
      <c r="F879" s="16"/>
      <c r="G879" s="16"/>
      <c r="H879" s="16"/>
    </row>
    <row r="880" spans="1:8" x14ac:dyDescent="0.2">
      <c r="A880" s="15"/>
      <c r="B880" s="16"/>
      <c r="C880" s="16"/>
      <c r="D880" s="248"/>
      <c r="E880" s="16"/>
      <c r="F880" s="16"/>
      <c r="G880" s="16"/>
      <c r="H880" s="16"/>
    </row>
    <row r="881" spans="1:8" x14ac:dyDescent="0.2">
      <c r="A881" s="15"/>
      <c r="B881" s="16"/>
      <c r="C881" s="16"/>
      <c r="D881" s="248"/>
      <c r="E881" s="16"/>
      <c r="F881" s="16"/>
      <c r="G881" s="16"/>
      <c r="H881" s="16"/>
    </row>
    <row r="882" spans="1:8" x14ac:dyDescent="0.2">
      <c r="A882" s="15"/>
      <c r="B882" s="16"/>
      <c r="C882" s="16"/>
      <c r="D882" s="248"/>
      <c r="E882" s="16"/>
      <c r="F882" s="16"/>
      <c r="G882" s="16"/>
      <c r="H882" s="16"/>
    </row>
    <row r="883" spans="1:8" x14ac:dyDescent="0.2">
      <c r="A883" s="15"/>
      <c r="B883" s="16"/>
      <c r="C883" s="16"/>
      <c r="D883" s="248"/>
      <c r="E883" s="16"/>
      <c r="F883" s="16"/>
      <c r="G883" s="16"/>
      <c r="H883" s="16"/>
    </row>
    <row r="884" spans="1:8" x14ac:dyDescent="0.2">
      <c r="A884" s="15"/>
      <c r="B884" s="16"/>
      <c r="C884" s="16"/>
      <c r="D884" s="248"/>
      <c r="E884" s="16"/>
      <c r="F884" s="16"/>
      <c r="G884" s="16"/>
      <c r="H884" s="16"/>
    </row>
    <row r="885" spans="1:8" x14ac:dyDescent="0.2">
      <c r="A885" s="15"/>
      <c r="B885" s="16"/>
      <c r="C885" s="16"/>
      <c r="D885" s="248"/>
      <c r="E885" s="16"/>
      <c r="F885" s="16"/>
      <c r="G885" s="16"/>
      <c r="H885" s="16"/>
    </row>
    <row r="886" spans="1:8" x14ac:dyDescent="0.2">
      <c r="A886" s="15"/>
      <c r="B886" s="16"/>
      <c r="C886" s="16"/>
      <c r="D886" s="248"/>
      <c r="E886" s="16"/>
      <c r="F886" s="16"/>
      <c r="G886" s="16"/>
      <c r="H886" s="16"/>
    </row>
    <row r="887" spans="1:8" x14ac:dyDescent="0.2">
      <c r="A887" s="15"/>
      <c r="B887" s="16"/>
      <c r="C887" s="16"/>
      <c r="D887" s="248"/>
      <c r="E887" s="16"/>
      <c r="F887" s="16"/>
      <c r="G887" s="16"/>
      <c r="H887" s="16"/>
    </row>
    <row r="888" spans="1:8" x14ac:dyDescent="0.2">
      <c r="A888" s="15"/>
      <c r="B888" s="16"/>
      <c r="C888" s="16"/>
      <c r="D888" s="248"/>
      <c r="E888" s="16"/>
      <c r="F888" s="16"/>
      <c r="G888" s="16"/>
      <c r="H888" s="16"/>
    </row>
    <row r="889" spans="1:8" x14ac:dyDescent="0.2">
      <c r="A889" s="15"/>
      <c r="B889" s="16"/>
      <c r="C889" s="16"/>
      <c r="D889" s="248"/>
      <c r="E889" s="16"/>
      <c r="F889" s="16"/>
      <c r="G889" s="16"/>
      <c r="H889" s="16"/>
    </row>
    <row r="890" spans="1:8" x14ac:dyDescent="0.2">
      <c r="A890" s="15"/>
      <c r="B890" s="16"/>
      <c r="C890" s="16"/>
      <c r="D890" s="248"/>
      <c r="E890" s="16"/>
      <c r="F890" s="16"/>
      <c r="G890" s="16"/>
      <c r="H890" s="16"/>
    </row>
    <row r="891" spans="1:8" x14ac:dyDescent="0.2">
      <c r="A891" s="15"/>
      <c r="B891" s="16"/>
      <c r="C891" s="16"/>
      <c r="D891" s="248"/>
      <c r="E891" s="16"/>
      <c r="F891" s="16"/>
      <c r="G891" s="16"/>
      <c r="H891" s="16"/>
    </row>
    <row r="892" spans="1:8" x14ac:dyDescent="0.2">
      <c r="A892" s="15"/>
      <c r="B892" s="16"/>
      <c r="C892" s="16"/>
      <c r="D892" s="248"/>
      <c r="E892" s="16"/>
      <c r="F892" s="16"/>
      <c r="G892" s="16"/>
      <c r="H892" s="16"/>
    </row>
    <row r="893" spans="1:8" x14ac:dyDescent="0.2">
      <c r="A893" s="15"/>
      <c r="B893" s="16"/>
      <c r="C893" s="16"/>
      <c r="D893" s="248"/>
      <c r="E893" s="16"/>
      <c r="F893" s="16"/>
      <c r="G893" s="16"/>
      <c r="H893" s="16"/>
    </row>
    <row r="894" spans="1:8" x14ac:dyDescent="0.2">
      <c r="A894" s="15"/>
      <c r="B894" s="16"/>
      <c r="C894" s="16"/>
      <c r="D894" s="248"/>
      <c r="E894" s="16"/>
      <c r="F894" s="16"/>
      <c r="G894" s="16"/>
      <c r="H894" s="16"/>
    </row>
    <row r="895" spans="1:8" x14ac:dyDescent="0.2">
      <c r="A895" s="15"/>
      <c r="B895" s="16"/>
      <c r="C895" s="16"/>
      <c r="D895" s="248"/>
      <c r="E895" s="16"/>
      <c r="F895" s="16"/>
      <c r="G895" s="16"/>
      <c r="H895" s="16"/>
    </row>
    <row r="896" spans="1:8" x14ac:dyDescent="0.2">
      <c r="A896" s="15"/>
      <c r="B896" s="16"/>
      <c r="C896" s="16"/>
      <c r="D896" s="248"/>
      <c r="E896" s="16"/>
      <c r="F896" s="16"/>
      <c r="G896" s="16"/>
      <c r="H896" s="16"/>
    </row>
    <row r="897" spans="1:8" x14ac:dyDescent="0.2">
      <c r="A897" s="15"/>
      <c r="B897" s="16"/>
      <c r="C897" s="16"/>
      <c r="D897" s="248"/>
      <c r="E897" s="16"/>
      <c r="F897" s="16"/>
      <c r="G897" s="16"/>
      <c r="H897" s="16"/>
    </row>
    <row r="898" spans="1:8" x14ac:dyDescent="0.2">
      <c r="A898" s="15"/>
      <c r="B898" s="16"/>
      <c r="C898" s="16"/>
      <c r="D898" s="248"/>
      <c r="E898" s="16"/>
      <c r="F898" s="16"/>
      <c r="G898" s="16"/>
      <c r="H898" s="16"/>
    </row>
    <row r="899" spans="1:8" x14ac:dyDescent="0.2">
      <c r="A899" s="15"/>
      <c r="B899" s="16"/>
      <c r="C899" s="16"/>
      <c r="D899" s="248"/>
      <c r="E899" s="16"/>
      <c r="F899" s="16"/>
      <c r="G899" s="16"/>
      <c r="H899" s="16"/>
    </row>
    <row r="900" spans="1:8" x14ac:dyDescent="0.2">
      <c r="A900" s="15"/>
      <c r="B900" s="16"/>
      <c r="C900" s="16"/>
      <c r="D900" s="248"/>
      <c r="E900" s="16"/>
      <c r="F900" s="16"/>
      <c r="G900" s="16"/>
      <c r="H900" s="16"/>
    </row>
    <row r="901" spans="1:8" x14ac:dyDescent="0.2">
      <c r="A901" s="15"/>
      <c r="B901" s="16"/>
      <c r="C901" s="16"/>
      <c r="D901" s="248"/>
      <c r="E901" s="16"/>
      <c r="F901" s="16"/>
      <c r="G901" s="16"/>
      <c r="H901" s="16"/>
    </row>
    <row r="902" spans="1:8" x14ac:dyDescent="0.2">
      <c r="A902" s="15"/>
      <c r="B902" s="16"/>
      <c r="C902" s="16"/>
      <c r="D902" s="248"/>
      <c r="E902" s="16"/>
      <c r="F902" s="16"/>
      <c r="G902" s="16"/>
      <c r="H902" s="16"/>
    </row>
    <row r="903" spans="1:8" x14ac:dyDescent="0.2">
      <c r="A903" s="15"/>
      <c r="B903" s="16"/>
      <c r="C903" s="16"/>
      <c r="D903" s="248"/>
      <c r="E903" s="16"/>
      <c r="F903" s="16"/>
      <c r="G903" s="16"/>
      <c r="H903" s="16"/>
    </row>
    <row r="904" spans="1:8" x14ac:dyDescent="0.2">
      <c r="A904" s="15"/>
      <c r="B904" s="16"/>
      <c r="C904" s="16"/>
      <c r="D904" s="248"/>
      <c r="E904" s="16"/>
      <c r="F904" s="16"/>
      <c r="G904" s="16"/>
      <c r="H904" s="16"/>
    </row>
    <row r="905" spans="1:8" x14ac:dyDescent="0.2">
      <c r="A905" s="15"/>
      <c r="B905" s="16"/>
      <c r="C905" s="16"/>
      <c r="D905" s="248"/>
      <c r="E905" s="16"/>
      <c r="F905" s="16"/>
      <c r="G905" s="16"/>
      <c r="H905" s="16"/>
    </row>
    <row r="906" spans="1:8" x14ac:dyDescent="0.2">
      <c r="A906" s="15"/>
      <c r="B906" s="16"/>
      <c r="C906" s="16"/>
      <c r="D906" s="248"/>
      <c r="E906" s="16"/>
      <c r="F906" s="16"/>
      <c r="G906" s="16"/>
      <c r="H906" s="16"/>
    </row>
    <row r="907" spans="1:8" x14ac:dyDescent="0.2">
      <c r="A907" s="15"/>
      <c r="B907" s="16"/>
      <c r="C907" s="16"/>
      <c r="D907" s="248"/>
      <c r="E907" s="16"/>
      <c r="F907" s="16"/>
      <c r="G907" s="16"/>
      <c r="H907" s="16"/>
    </row>
    <row r="908" spans="1:8" x14ac:dyDescent="0.2">
      <c r="A908" s="15"/>
      <c r="B908" s="16"/>
      <c r="C908" s="16"/>
      <c r="D908" s="248"/>
      <c r="E908" s="16"/>
      <c r="F908" s="16"/>
      <c r="G908" s="16"/>
      <c r="H908" s="16"/>
    </row>
    <row r="909" spans="1:8" x14ac:dyDescent="0.2">
      <c r="A909" s="15"/>
      <c r="B909" s="16"/>
      <c r="C909" s="16"/>
      <c r="D909" s="248"/>
      <c r="E909" s="16"/>
      <c r="F909" s="16"/>
      <c r="G909" s="16"/>
      <c r="H909" s="16"/>
    </row>
    <row r="910" spans="1:8" x14ac:dyDescent="0.2">
      <c r="A910" s="15"/>
      <c r="B910" s="16"/>
      <c r="C910" s="16"/>
      <c r="D910" s="248"/>
      <c r="E910" s="16"/>
      <c r="F910" s="16"/>
      <c r="G910" s="16"/>
      <c r="H910" s="16"/>
    </row>
    <row r="911" spans="1:8" x14ac:dyDescent="0.2">
      <c r="A911" s="15"/>
      <c r="B911" s="16"/>
      <c r="C911" s="16"/>
      <c r="D911" s="248"/>
      <c r="E911" s="16"/>
      <c r="F911" s="16"/>
      <c r="G911" s="16"/>
      <c r="H911" s="16"/>
    </row>
    <row r="912" spans="1:8" x14ac:dyDescent="0.2">
      <c r="A912" s="15"/>
      <c r="B912" s="16"/>
      <c r="C912" s="16"/>
      <c r="D912" s="248"/>
      <c r="E912" s="16"/>
      <c r="F912" s="16"/>
      <c r="G912" s="16"/>
      <c r="H912" s="16"/>
    </row>
    <row r="913" spans="1:8" x14ac:dyDescent="0.2">
      <c r="A913" s="15"/>
      <c r="B913" s="16"/>
      <c r="C913" s="16"/>
      <c r="D913" s="248"/>
      <c r="E913" s="16"/>
      <c r="F913" s="16"/>
      <c r="G913" s="16"/>
      <c r="H913" s="16"/>
    </row>
    <row r="914" spans="1:8" x14ac:dyDescent="0.2">
      <c r="A914" s="15"/>
      <c r="B914" s="16"/>
      <c r="C914" s="16"/>
      <c r="D914" s="248"/>
      <c r="E914" s="16"/>
      <c r="F914" s="16"/>
      <c r="G914" s="16"/>
      <c r="H914" s="16"/>
    </row>
    <row r="915" spans="1:8" x14ac:dyDescent="0.2">
      <c r="A915" s="15"/>
      <c r="B915" s="16"/>
      <c r="C915" s="16"/>
      <c r="D915" s="248"/>
      <c r="E915" s="16"/>
      <c r="F915" s="16"/>
      <c r="G915" s="16"/>
      <c r="H915" s="16"/>
    </row>
    <row r="916" spans="1:8" x14ac:dyDescent="0.2">
      <c r="A916" s="15"/>
      <c r="B916" s="16"/>
      <c r="C916" s="16"/>
      <c r="D916" s="248"/>
      <c r="E916" s="16"/>
      <c r="F916" s="16"/>
      <c r="G916" s="16"/>
      <c r="H916" s="16"/>
    </row>
    <row r="917" spans="1:8" x14ac:dyDescent="0.2">
      <c r="A917" s="15"/>
      <c r="B917" s="16"/>
      <c r="C917" s="16"/>
      <c r="D917" s="248"/>
      <c r="E917" s="16"/>
      <c r="F917" s="16"/>
      <c r="G917" s="16"/>
      <c r="H917" s="16"/>
    </row>
    <row r="918" spans="1:8" x14ac:dyDescent="0.2">
      <c r="A918" s="15"/>
      <c r="B918" s="16"/>
      <c r="C918" s="16"/>
      <c r="D918" s="248"/>
      <c r="E918" s="16"/>
      <c r="F918" s="16"/>
      <c r="G918" s="16"/>
      <c r="H918" s="16"/>
    </row>
    <row r="919" spans="1:8" x14ac:dyDescent="0.2">
      <c r="A919" s="15"/>
      <c r="B919" s="16"/>
      <c r="C919" s="16"/>
      <c r="D919" s="248"/>
      <c r="E919" s="16"/>
      <c r="F919" s="16"/>
      <c r="G919" s="16"/>
      <c r="H919" s="16"/>
    </row>
    <row r="920" spans="1:8" x14ac:dyDescent="0.2">
      <c r="A920" s="15"/>
      <c r="B920" s="16"/>
      <c r="C920" s="16"/>
      <c r="D920" s="248"/>
      <c r="E920" s="16"/>
      <c r="F920" s="16"/>
      <c r="G920" s="16"/>
      <c r="H920" s="16"/>
    </row>
    <row r="921" spans="1:8" x14ac:dyDescent="0.2">
      <c r="A921" s="15"/>
      <c r="B921" s="16"/>
      <c r="C921" s="16"/>
      <c r="D921" s="248"/>
      <c r="E921" s="16"/>
      <c r="F921" s="16"/>
      <c r="G921" s="16"/>
      <c r="H921" s="16"/>
    </row>
    <row r="922" spans="1:8" x14ac:dyDescent="0.2">
      <c r="A922" s="15"/>
      <c r="B922" s="16"/>
      <c r="C922" s="16"/>
      <c r="D922" s="248"/>
      <c r="E922" s="16"/>
      <c r="F922" s="16"/>
      <c r="G922" s="16"/>
      <c r="H922" s="16"/>
    </row>
    <row r="923" spans="1:8" x14ac:dyDescent="0.2">
      <c r="A923" s="15"/>
      <c r="B923" s="16"/>
      <c r="C923" s="16"/>
      <c r="D923" s="248"/>
      <c r="E923" s="16"/>
      <c r="F923" s="16"/>
      <c r="G923" s="16"/>
      <c r="H923" s="16"/>
    </row>
    <row r="924" spans="1:8" x14ac:dyDescent="0.2">
      <c r="A924" s="15"/>
      <c r="B924" s="16"/>
      <c r="C924" s="16"/>
      <c r="D924" s="248"/>
      <c r="E924" s="16"/>
      <c r="F924" s="16"/>
      <c r="G924" s="16"/>
      <c r="H924" s="16"/>
    </row>
    <row r="925" spans="1:8" x14ac:dyDescent="0.2">
      <c r="A925" s="15"/>
      <c r="B925" s="16"/>
      <c r="C925" s="16"/>
      <c r="D925" s="248"/>
      <c r="E925" s="16"/>
      <c r="F925" s="16"/>
      <c r="G925" s="16"/>
      <c r="H925" s="16"/>
    </row>
    <row r="926" spans="1:8" x14ac:dyDescent="0.2">
      <c r="A926" s="15"/>
      <c r="B926" s="16"/>
      <c r="C926" s="16"/>
      <c r="D926" s="248"/>
      <c r="E926" s="16"/>
      <c r="F926" s="16"/>
      <c r="G926" s="16"/>
      <c r="H926" s="16"/>
    </row>
    <row r="927" spans="1:8" x14ac:dyDescent="0.2">
      <c r="A927" s="15"/>
      <c r="B927" s="16"/>
      <c r="C927" s="16"/>
      <c r="D927" s="248"/>
      <c r="E927" s="16"/>
      <c r="F927" s="16"/>
      <c r="G927" s="16"/>
      <c r="H927" s="16"/>
    </row>
    <row r="928" spans="1:8" x14ac:dyDescent="0.2">
      <c r="A928" s="15"/>
      <c r="B928" s="16"/>
      <c r="C928" s="16"/>
      <c r="D928" s="248"/>
      <c r="E928" s="16"/>
      <c r="F928" s="16"/>
      <c r="G928" s="16"/>
      <c r="H928" s="16"/>
    </row>
    <row r="929" spans="1:8" x14ac:dyDescent="0.2">
      <c r="A929" s="15"/>
      <c r="B929" s="16"/>
      <c r="C929" s="16"/>
      <c r="D929" s="248"/>
      <c r="E929" s="16"/>
      <c r="F929" s="16"/>
      <c r="G929" s="16"/>
      <c r="H929" s="16"/>
    </row>
    <row r="930" spans="1:8" x14ac:dyDescent="0.2">
      <c r="A930" s="15"/>
      <c r="B930" s="16"/>
      <c r="C930" s="16"/>
      <c r="D930" s="248"/>
      <c r="E930" s="16"/>
      <c r="F930" s="16"/>
      <c r="G930" s="16"/>
      <c r="H930" s="16"/>
    </row>
    <row r="931" spans="1:8" x14ac:dyDescent="0.2">
      <c r="A931" s="15"/>
      <c r="B931" s="16"/>
      <c r="C931" s="16"/>
      <c r="D931" s="248"/>
      <c r="E931" s="16"/>
      <c r="F931" s="16"/>
      <c r="G931" s="16"/>
      <c r="H931" s="16"/>
    </row>
    <row r="932" spans="1:8" x14ac:dyDescent="0.2">
      <c r="A932" s="15"/>
      <c r="B932" s="16"/>
      <c r="C932" s="16"/>
      <c r="D932" s="248"/>
      <c r="E932" s="16"/>
      <c r="F932" s="16"/>
      <c r="G932" s="16"/>
      <c r="H932" s="16"/>
    </row>
    <row r="933" spans="1:8" x14ac:dyDescent="0.2">
      <c r="A933" s="15"/>
      <c r="B933" s="16"/>
      <c r="C933" s="16"/>
      <c r="D933" s="248"/>
      <c r="E933" s="16"/>
      <c r="F933" s="16"/>
      <c r="G933" s="16"/>
      <c r="H933" s="16"/>
    </row>
    <row r="934" spans="1:8" x14ac:dyDescent="0.2">
      <c r="A934" s="15"/>
      <c r="B934" s="16"/>
      <c r="C934" s="16"/>
      <c r="D934" s="248"/>
      <c r="E934" s="16"/>
      <c r="F934" s="16"/>
      <c r="G934" s="16"/>
      <c r="H934" s="16"/>
    </row>
    <row r="935" spans="1:8" x14ac:dyDescent="0.2">
      <c r="A935" s="15"/>
      <c r="B935" s="16"/>
      <c r="C935" s="16"/>
      <c r="D935" s="248"/>
      <c r="E935" s="16"/>
      <c r="F935" s="16"/>
      <c r="G935" s="16"/>
      <c r="H935" s="16"/>
    </row>
    <row r="936" spans="1:8" x14ac:dyDescent="0.2">
      <c r="A936" s="15"/>
      <c r="B936" s="16"/>
      <c r="C936" s="16"/>
      <c r="D936" s="248"/>
      <c r="E936" s="16"/>
      <c r="F936" s="16"/>
      <c r="G936" s="16"/>
      <c r="H936" s="16"/>
    </row>
    <row r="937" spans="1:8" x14ac:dyDescent="0.2">
      <c r="A937" s="15"/>
      <c r="B937" s="16"/>
      <c r="C937" s="16"/>
      <c r="D937" s="248"/>
      <c r="E937" s="16"/>
      <c r="F937" s="16"/>
      <c r="G937" s="16"/>
      <c r="H937" s="16"/>
    </row>
    <row r="938" spans="1:8" x14ac:dyDescent="0.2">
      <c r="A938" s="15"/>
      <c r="B938" s="16"/>
      <c r="C938" s="16"/>
      <c r="D938" s="248"/>
      <c r="E938" s="16"/>
      <c r="F938" s="16"/>
      <c r="G938" s="16"/>
      <c r="H938" s="16"/>
    </row>
    <row r="939" spans="1:8" x14ac:dyDescent="0.2">
      <c r="A939" s="15"/>
      <c r="B939" s="16"/>
      <c r="C939" s="16"/>
      <c r="D939" s="248"/>
      <c r="E939" s="16"/>
      <c r="F939" s="16"/>
      <c r="G939" s="16"/>
      <c r="H939" s="16"/>
    </row>
    <row r="940" spans="1:8" x14ac:dyDescent="0.2">
      <c r="A940" s="15"/>
      <c r="B940" s="16"/>
      <c r="C940" s="16"/>
      <c r="D940" s="248"/>
      <c r="E940" s="16"/>
      <c r="F940" s="16"/>
      <c r="G940" s="16"/>
      <c r="H940" s="16"/>
    </row>
    <row r="941" spans="1:8" x14ac:dyDescent="0.2">
      <c r="A941" s="15"/>
      <c r="B941" s="16"/>
      <c r="C941" s="16"/>
      <c r="D941" s="248"/>
      <c r="E941" s="16"/>
      <c r="F941" s="16"/>
      <c r="G941" s="16"/>
      <c r="H941" s="16"/>
    </row>
    <row r="942" spans="1:8" x14ac:dyDescent="0.2">
      <c r="A942" s="15"/>
      <c r="B942" s="16"/>
      <c r="C942" s="16"/>
      <c r="D942" s="248"/>
      <c r="E942" s="16"/>
      <c r="F942" s="16"/>
      <c r="G942" s="16"/>
      <c r="H942" s="16"/>
    </row>
    <row r="943" spans="1:8" x14ac:dyDescent="0.2">
      <c r="A943" s="15"/>
      <c r="B943" s="16"/>
      <c r="C943" s="16"/>
      <c r="D943" s="248"/>
      <c r="E943" s="16"/>
      <c r="F943" s="16"/>
      <c r="G943" s="16"/>
      <c r="H943" s="16"/>
    </row>
    <row r="944" spans="1:8" x14ac:dyDescent="0.2">
      <c r="A944" s="15"/>
      <c r="B944" s="16"/>
      <c r="C944" s="16"/>
      <c r="D944" s="248"/>
      <c r="E944" s="16"/>
      <c r="F944" s="16"/>
      <c r="G944" s="16"/>
      <c r="H944" s="16"/>
    </row>
    <row r="945" spans="1:8" x14ac:dyDescent="0.2">
      <c r="A945" s="15"/>
      <c r="B945" s="16"/>
      <c r="C945" s="16"/>
      <c r="D945" s="248"/>
      <c r="E945" s="16"/>
      <c r="F945" s="16"/>
      <c r="G945" s="16"/>
      <c r="H945" s="16"/>
    </row>
    <row r="946" spans="1:8" x14ac:dyDescent="0.2">
      <c r="A946" s="15"/>
      <c r="B946" s="16"/>
      <c r="C946" s="16"/>
      <c r="D946" s="248"/>
      <c r="E946" s="16"/>
      <c r="F946" s="16"/>
      <c r="G946" s="16"/>
      <c r="H946" s="16"/>
    </row>
    <row r="947" spans="1:8" x14ac:dyDescent="0.2">
      <c r="A947" s="15"/>
      <c r="B947" s="16"/>
      <c r="C947" s="16"/>
      <c r="D947" s="248"/>
      <c r="E947" s="16"/>
      <c r="F947" s="16"/>
      <c r="G947" s="16"/>
      <c r="H947" s="16"/>
    </row>
    <row r="948" spans="1:8" x14ac:dyDescent="0.2">
      <c r="A948" s="15"/>
      <c r="B948" s="16"/>
      <c r="C948" s="16"/>
      <c r="D948" s="248"/>
      <c r="E948" s="16"/>
      <c r="F948" s="16"/>
      <c r="G948" s="16"/>
      <c r="H948" s="16"/>
    </row>
    <row r="949" spans="1:8" x14ac:dyDescent="0.2">
      <c r="A949" s="15"/>
      <c r="B949" s="16"/>
      <c r="C949" s="16"/>
      <c r="D949" s="248"/>
      <c r="E949" s="16"/>
      <c r="F949" s="16"/>
      <c r="G949" s="16"/>
      <c r="H949" s="16"/>
    </row>
    <row r="950" spans="1:8" x14ac:dyDescent="0.2">
      <c r="A950" s="15"/>
      <c r="B950" s="16"/>
      <c r="C950" s="16"/>
      <c r="D950" s="248"/>
      <c r="E950" s="16"/>
      <c r="F950" s="16"/>
      <c r="G950" s="16"/>
      <c r="H950" s="16"/>
    </row>
    <row r="951" spans="1:8" x14ac:dyDescent="0.2">
      <c r="A951" s="15"/>
      <c r="B951" s="16"/>
      <c r="C951" s="16"/>
      <c r="D951" s="248"/>
      <c r="E951" s="16"/>
      <c r="F951" s="16"/>
      <c r="G951" s="16"/>
      <c r="H951" s="16"/>
    </row>
    <row r="952" spans="1:8" x14ac:dyDescent="0.2">
      <c r="A952" s="15"/>
      <c r="B952" s="16"/>
      <c r="C952" s="16"/>
      <c r="D952" s="248"/>
      <c r="E952" s="16"/>
      <c r="F952" s="16"/>
      <c r="G952" s="16"/>
      <c r="H952" s="16"/>
    </row>
    <row r="953" spans="1:8" x14ac:dyDescent="0.2">
      <c r="A953" s="15"/>
      <c r="B953" s="16"/>
      <c r="C953" s="16"/>
      <c r="D953" s="248"/>
      <c r="E953" s="16"/>
      <c r="F953" s="16"/>
      <c r="G953" s="16"/>
      <c r="H953" s="16"/>
    </row>
    <row r="954" spans="1:8" x14ac:dyDescent="0.2">
      <c r="A954" s="15"/>
      <c r="B954" s="16"/>
      <c r="C954" s="16"/>
      <c r="D954" s="248"/>
      <c r="E954" s="16"/>
      <c r="F954" s="16"/>
      <c r="G954" s="16"/>
      <c r="H954" s="16"/>
    </row>
    <row r="955" spans="1:8" x14ac:dyDescent="0.2">
      <c r="A955" s="15"/>
      <c r="B955" s="16"/>
      <c r="C955" s="16"/>
      <c r="D955" s="248"/>
      <c r="E955" s="16"/>
      <c r="F955" s="16"/>
      <c r="G955" s="16"/>
      <c r="H955" s="16"/>
    </row>
    <row r="956" spans="1:8" x14ac:dyDescent="0.2">
      <c r="A956" s="15"/>
      <c r="B956" s="16"/>
      <c r="C956" s="16"/>
      <c r="D956" s="248"/>
      <c r="E956" s="16"/>
      <c r="F956" s="16"/>
      <c r="G956" s="16"/>
      <c r="H956" s="16"/>
    </row>
    <row r="957" spans="1:8" x14ac:dyDescent="0.2">
      <c r="A957" s="15"/>
      <c r="B957" s="16"/>
      <c r="C957" s="16"/>
      <c r="D957" s="248"/>
      <c r="E957" s="16"/>
      <c r="F957" s="16"/>
      <c r="G957" s="16"/>
      <c r="H957" s="16"/>
    </row>
    <row r="958" spans="1:8" x14ac:dyDescent="0.2">
      <c r="A958" s="15"/>
      <c r="B958" s="16"/>
      <c r="C958" s="16"/>
      <c r="D958" s="248"/>
      <c r="E958" s="16"/>
      <c r="F958" s="16"/>
      <c r="G958" s="16"/>
      <c r="H958" s="16"/>
    </row>
    <row r="959" spans="1:8" x14ac:dyDescent="0.2">
      <c r="A959" s="15"/>
      <c r="B959" s="16"/>
      <c r="C959" s="16"/>
      <c r="D959" s="248"/>
      <c r="E959" s="16"/>
      <c r="F959" s="16"/>
      <c r="G959" s="16"/>
      <c r="H959" s="16"/>
    </row>
    <row r="960" spans="1:8" x14ac:dyDescent="0.2">
      <c r="A960" s="15"/>
      <c r="B960" s="16"/>
      <c r="C960" s="16"/>
      <c r="D960" s="248"/>
      <c r="E960" s="16"/>
      <c r="F960" s="16"/>
      <c r="G960" s="16"/>
      <c r="H960" s="16"/>
    </row>
    <row r="961" spans="1:8" x14ac:dyDescent="0.2">
      <c r="A961" s="15"/>
      <c r="B961" s="16"/>
      <c r="C961" s="16"/>
      <c r="D961" s="248"/>
      <c r="E961" s="16"/>
      <c r="F961" s="16"/>
      <c r="G961" s="16"/>
      <c r="H961" s="16"/>
    </row>
    <row r="962" spans="1:8" x14ac:dyDescent="0.2">
      <c r="A962" s="15"/>
      <c r="B962" s="16"/>
      <c r="C962" s="16"/>
      <c r="D962" s="248"/>
      <c r="E962" s="16"/>
      <c r="F962" s="16"/>
      <c r="G962" s="16"/>
      <c r="H962" s="16"/>
    </row>
    <row r="963" spans="1:8" x14ac:dyDescent="0.2">
      <c r="A963" s="15"/>
      <c r="B963" s="16"/>
      <c r="C963" s="16"/>
      <c r="D963" s="248"/>
      <c r="E963" s="16"/>
      <c r="F963" s="16"/>
      <c r="G963" s="16"/>
      <c r="H963" s="16"/>
    </row>
    <row r="964" spans="1:8" x14ac:dyDescent="0.2">
      <c r="A964" s="15"/>
      <c r="B964" s="16"/>
      <c r="C964" s="16"/>
      <c r="D964" s="248"/>
      <c r="E964" s="16"/>
      <c r="F964" s="16"/>
      <c r="G964" s="16"/>
      <c r="H964" s="16"/>
    </row>
    <row r="965" spans="1:8" x14ac:dyDescent="0.2">
      <c r="A965" s="15"/>
      <c r="B965" s="16"/>
      <c r="C965" s="16"/>
      <c r="D965" s="248"/>
      <c r="E965" s="16"/>
      <c r="F965" s="16"/>
      <c r="G965" s="16"/>
      <c r="H965" s="16"/>
    </row>
    <row r="966" spans="1:8" x14ac:dyDescent="0.2">
      <c r="A966" s="15"/>
      <c r="B966" s="16"/>
      <c r="C966" s="16"/>
      <c r="D966" s="248"/>
      <c r="E966" s="16"/>
      <c r="F966" s="16"/>
      <c r="G966" s="16"/>
      <c r="H966" s="16"/>
    </row>
    <row r="967" spans="1:8" x14ac:dyDescent="0.2">
      <c r="A967" s="15"/>
      <c r="B967" s="16"/>
      <c r="C967" s="16"/>
      <c r="D967" s="248"/>
      <c r="E967" s="16"/>
      <c r="F967" s="16"/>
      <c r="G967" s="16"/>
      <c r="H967" s="16"/>
    </row>
    <row r="968" spans="1:8" x14ac:dyDescent="0.2">
      <c r="A968" s="15"/>
      <c r="B968" s="16"/>
      <c r="C968" s="16"/>
      <c r="D968" s="248"/>
      <c r="E968" s="16"/>
      <c r="F968" s="16"/>
      <c r="G968" s="16"/>
      <c r="H968" s="16"/>
    </row>
    <row r="969" spans="1:8" x14ac:dyDescent="0.2">
      <c r="A969" s="15"/>
      <c r="B969" s="16"/>
      <c r="C969" s="16"/>
      <c r="D969" s="248"/>
      <c r="E969" s="16"/>
      <c r="F969" s="16"/>
      <c r="G969" s="16"/>
      <c r="H969" s="16"/>
    </row>
    <row r="970" spans="1:8" x14ac:dyDescent="0.2">
      <c r="A970" s="15"/>
      <c r="B970" s="16"/>
      <c r="C970" s="16"/>
      <c r="D970" s="248"/>
      <c r="E970" s="16"/>
      <c r="F970" s="16"/>
      <c r="G970" s="16"/>
      <c r="H970" s="16"/>
    </row>
    <row r="971" spans="1:8" x14ac:dyDescent="0.2">
      <c r="A971" s="15"/>
      <c r="B971" s="16"/>
      <c r="C971" s="16"/>
      <c r="D971" s="248"/>
      <c r="E971" s="16"/>
      <c r="F971" s="16"/>
      <c r="G971" s="16"/>
      <c r="H971" s="16"/>
    </row>
    <row r="972" spans="1:8" x14ac:dyDescent="0.2">
      <c r="A972" s="15"/>
      <c r="B972" s="16"/>
      <c r="C972" s="16"/>
      <c r="D972" s="248"/>
      <c r="E972" s="16"/>
      <c r="F972" s="16"/>
      <c r="G972" s="16"/>
      <c r="H972" s="16"/>
    </row>
    <row r="973" spans="1:8" x14ac:dyDescent="0.2">
      <c r="A973" s="15"/>
      <c r="B973" s="16"/>
      <c r="C973" s="16"/>
      <c r="D973" s="248"/>
      <c r="E973" s="16"/>
      <c r="F973" s="16"/>
      <c r="G973" s="16"/>
      <c r="H973" s="16"/>
    </row>
    <row r="974" spans="1:8" x14ac:dyDescent="0.2">
      <c r="A974" s="15"/>
      <c r="B974" s="16"/>
      <c r="C974" s="16"/>
      <c r="D974" s="248"/>
      <c r="E974" s="16"/>
      <c r="F974" s="16"/>
      <c r="G974" s="16"/>
      <c r="H974" s="16"/>
    </row>
    <row r="975" spans="1:8" x14ac:dyDescent="0.2">
      <c r="A975" s="15"/>
      <c r="B975" s="16"/>
      <c r="C975" s="16"/>
      <c r="D975" s="248"/>
      <c r="E975" s="16"/>
      <c r="F975" s="16"/>
      <c r="G975" s="16"/>
      <c r="H975" s="16"/>
    </row>
    <row r="976" spans="1:8" x14ac:dyDescent="0.2">
      <c r="A976" s="15"/>
      <c r="B976" s="16"/>
      <c r="C976" s="16"/>
      <c r="D976" s="248"/>
      <c r="E976" s="16"/>
      <c r="F976" s="16"/>
      <c r="G976" s="16"/>
      <c r="H976" s="16"/>
    </row>
    <row r="977" spans="1:8" x14ac:dyDescent="0.2">
      <c r="A977" s="15"/>
      <c r="B977" s="16"/>
      <c r="C977" s="16"/>
      <c r="D977" s="248"/>
      <c r="E977" s="16"/>
      <c r="F977" s="16"/>
      <c r="G977" s="16"/>
      <c r="H977" s="16"/>
    </row>
    <row r="978" spans="1:8" x14ac:dyDescent="0.2">
      <c r="A978" s="15"/>
      <c r="B978" s="16"/>
      <c r="C978" s="16"/>
      <c r="D978" s="248"/>
      <c r="E978" s="16"/>
      <c r="F978" s="16"/>
      <c r="G978" s="16"/>
      <c r="H978" s="16"/>
    </row>
    <row r="979" spans="1:8" x14ac:dyDescent="0.2">
      <c r="A979" s="15"/>
      <c r="B979" s="16"/>
      <c r="C979" s="16"/>
      <c r="D979" s="248"/>
      <c r="E979" s="16"/>
      <c r="F979" s="16"/>
      <c r="G979" s="16"/>
      <c r="H979" s="16"/>
    </row>
    <row r="980" spans="1:8" x14ac:dyDescent="0.2">
      <c r="A980" s="15"/>
      <c r="B980" s="16"/>
      <c r="C980" s="16"/>
      <c r="D980" s="248"/>
      <c r="E980" s="16"/>
      <c r="F980" s="16"/>
      <c r="G980" s="16"/>
      <c r="H980" s="16"/>
    </row>
    <row r="981" spans="1:8" x14ac:dyDescent="0.2">
      <c r="A981" s="15"/>
      <c r="B981" s="16"/>
      <c r="C981" s="16"/>
      <c r="D981" s="248"/>
      <c r="E981" s="16"/>
      <c r="F981" s="16"/>
      <c r="G981" s="16"/>
      <c r="H981" s="16"/>
    </row>
    <row r="982" spans="1:8" x14ac:dyDescent="0.2">
      <c r="A982" s="15"/>
      <c r="B982" s="16"/>
      <c r="C982" s="16"/>
      <c r="D982" s="248"/>
      <c r="E982" s="16"/>
      <c r="F982" s="16"/>
      <c r="G982" s="16"/>
      <c r="H982" s="16"/>
    </row>
    <row r="983" spans="1:8" x14ac:dyDescent="0.2">
      <c r="A983" s="15"/>
      <c r="B983" s="16"/>
      <c r="C983" s="16"/>
      <c r="D983" s="248"/>
      <c r="E983" s="16"/>
      <c r="F983" s="16"/>
      <c r="G983" s="16"/>
      <c r="H983" s="16"/>
    </row>
    <row r="984" spans="1:8" x14ac:dyDescent="0.2">
      <c r="A984" s="15"/>
      <c r="B984" s="16"/>
      <c r="C984" s="16"/>
      <c r="D984" s="248"/>
      <c r="E984" s="16"/>
      <c r="F984" s="16"/>
      <c r="G984" s="16"/>
      <c r="H984" s="16"/>
    </row>
    <row r="985" spans="1:8" x14ac:dyDescent="0.2">
      <c r="A985" s="15"/>
      <c r="B985" s="16"/>
      <c r="C985" s="16"/>
      <c r="D985" s="248"/>
      <c r="E985" s="16"/>
      <c r="F985" s="16"/>
      <c r="G985" s="16"/>
      <c r="H985" s="16"/>
    </row>
    <row r="986" spans="1:8" x14ac:dyDescent="0.2">
      <c r="A986" s="15"/>
      <c r="B986" s="16"/>
      <c r="C986" s="16"/>
      <c r="D986" s="248"/>
      <c r="E986" s="16"/>
      <c r="F986" s="16"/>
      <c r="G986" s="16"/>
      <c r="H986" s="16"/>
    </row>
    <row r="987" spans="1:8" x14ac:dyDescent="0.2">
      <c r="A987" s="15"/>
      <c r="B987" s="16"/>
      <c r="C987" s="16"/>
      <c r="D987" s="248"/>
      <c r="E987" s="16"/>
      <c r="F987" s="16"/>
      <c r="G987" s="16"/>
      <c r="H987" s="16"/>
    </row>
    <row r="988" spans="1:8" x14ac:dyDescent="0.2">
      <c r="A988" s="15"/>
      <c r="B988" s="16"/>
      <c r="C988" s="16"/>
      <c r="D988" s="248"/>
      <c r="E988" s="16"/>
      <c r="F988" s="16"/>
      <c r="G988" s="16"/>
      <c r="H988" s="16"/>
    </row>
    <row r="989" spans="1:8" x14ac:dyDescent="0.2">
      <c r="A989" s="15"/>
      <c r="B989" s="16"/>
      <c r="C989" s="16"/>
      <c r="D989" s="248"/>
      <c r="E989" s="16"/>
      <c r="F989" s="16"/>
      <c r="G989" s="16"/>
      <c r="H989" s="16"/>
    </row>
    <row r="990" spans="1:8" x14ac:dyDescent="0.2">
      <c r="A990" s="15"/>
      <c r="B990" s="16"/>
      <c r="C990" s="16"/>
      <c r="D990" s="248"/>
      <c r="E990" s="16"/>
      <c r="F990" s="16"/>
      <c r="G990" s="16"/>
      <c r="H990" s="16"/>
    </row>
    <row r="991" spans="1:8" x14ac:dyDescent="0.2">
      <c r="A991" s="15"/>
      <c r="B991" s="16"/>
      <c r="C991" s="16"/>
      <c r="D991" s="248"/>
      <c r="E991" s="16"/>
      <c r="F991" s="16"/>
      <c r="G991" s="16"/>
      <c r="H991" s="16"/>
    </row>
    <row r="992" spans="1:8" x14ac:dyDescent="0.2">
      <c r="A992" s="15"/>
      <c r="B992" s="16"/>
      <c r="C992" s="16"/>
      <c r="D992" s="248"/>
      <c r="E992" s="16"/>
      <c r="F992" s="16"/>
      <c r="G992" s="16"/>
      <c r="H992" s="16"/>
    </row>
    <row r="993" spans="1:8" x14ac:dyDescent="0.2">
      <c r="A993" s="15"/>
      <c r="B993" s="16"/>
      <c r="C993" s="16"/>
      <c r="D993" s="248"/>
      <c r="E993" s="16"/>
      <c r="F993" s="16"/>
      <c r="G993" s="16"/>
      <c r="H993" s="16"/>
    </row>
    <row r="994" spans="1:8" x14ac:dyDescent="0.2">
      <c r="A994" s="15"/>
      <c r="B994" s="16"/>
      <c r="C994" s="16"/>
      <c r="D994" s="248"/>
      <c r="E994" s="16"/>
      <c r="F994" s="16"/>
      <c r="G994" s="16"/>
      <c r="H994" s="16"/>
    </row>
    <row r="995" spans="1:8" x14ac:dyDescent="0.2">
      <c r="A995" s="15"/>
      <c r="B995" s="16"/>
      <c r="C995" s="16"/>
      <c r="D995" s="248"/>
      <c r="E995" s="16"/>
      <c r="F995" s="16"/>
      <c r="G995" s="16"/>
      <c r="H995" s="16"/>
    </row>
    <row r="996" spans="1:8" x14ac:dyDescent="0.2">
      <c r="A996" s="15"/>
      <c r="B996" s="16"/>
      <c r="C996" s="16"/>
      <c r="D996" s="248"/>
      <c r="E996" s="16"/>
      <c r="F996" s="16"/>
      <c r="G996" s="16"/>
      <c r="H996" s="16"/>
    </row>
    <row r="997" spans="1:8" x14ac:dyDescent="0.2">
      <c r="A997" s="15"/>
      <c r="B997" s="16"/>
      <c r="C997" s="16"/>
      <c r="D997" s="248"/>
      <c r="E997" s="16"/>
      <c r="F997" s="16"/>
      <c r="G997" s="16"/>
      <c r="H997" s="16"/>
    </row>
    <row r="998" spans="1:8" x14ac:dyDescent="0.2">
      <c r="A998" s="15"/>
      <c r="B998" s="16"/>
      <c r="C998" s="16"/>
      <c r="D998" s="248"/>
      <c r="E998" s="16"/>
      <c r="F998" s="16"/>
      <c r="G998" s="16"/>
      <c r="H998" s="16"/>
    </row>
    <row r="999" spans="1:8" x14ac:dyDescent="0.2">
      <c r="A999" s="15"/>
      <c r="B999" s="16"/>
      <c r="C999" s="16"/>
      <c r="D999" s="248"/>
      <c r="E999" s="16"/>
      <c r="F999" s="16"/>
      <c r="G999" s="16"/>
      <c r="H999" s="16"/>
    </row>
    <row r="1000" spans="1:8" x14ac:dyDescent="0.2">
      <c r="A1000" s="15"/>
      <c r="B1000" s="16"/>
      <c r="C1000" s="16"/>
      <c r="D1000" s="248"/>
      <c r="E1000" s="16"/>
      <c r="F1000" s="16"/>
      <c r="G1000" s="16"/>
      <c r="H1000" s="16"/>
    </row>
    <row r="1001" spans="1:8" x14ac:dyDescent="0.2">
      <c r="A1001" s="15"/>
      <c r="B1001" s="16"/>
      <c r="C1001" s="16"/>
      <c r="D1001" s="248"/>
      <c r="E1001" s="16"/>
      <c r="F1001" s="16"/>
      <c r="G1001" s="16"/>
      <c r="H1001" s="16"/>
    </row>
    <row r="1002" spans="1:8" x14ac:dyDescent="0.2">
      <c r="A1002" s="15"/>
      <c r="B1002" s="16"/>
      <c r="C1002" s="16"/>
      <c r="D1002" s="248"/>
      <c r="E1002" s="16"/>
      <c r="F1002" s="16"/>
      <c r="G1002" s="16"/>
      <c r="H1002" s="16"/>
    </row>
    <row r="1003" spans="1:8" x14ac:dyDescent="0.2">
      <c r="A1003" s="15"/>
      <c r="B1003" s="16"/>
      <c r="C1003" s="16"/>
      <c r="D1003" s="248"/>
      <c r="E1003" s="16"/>
      <c r="F1003" s="16"/>
      <c r="G1003" s="16"/>
      <c r="H1003" s="16"/>
    </row>
    <row r="1004" spans="1:8" x14ac:dyDescent="0.2">
      <c r="A1004" s="15"/>
      <c r="B1004" s="16"/>
      <c r="C1004" s="16"/>
      <c r="D1004" s="248"/>
      <c r="E1004" s="16"/>
      <c r="F1004" s="16"/>
      <c r="G1004" s="16"/>
      <c r="H1004" s="16"/>
    </row>
    <row r="1005" spans="1:8" x14ac:dyDescent="0.2">
      <c r="A1005" s="15"/>
      <c r="B1005" s="16"/>
      <c r="C1005" s="16"/>
      <c r="D1005" s="248"/>
      <c r="E1005" s="16"/>
      <c r="F1005" s="16"/>
      <c r="G1005" s="16"/>
      <c r="H1005" s="16"/>
    </row>
    <row r="1006" spans="1:8" x14ac:dyDescent="0.2">
      <c r="A1006" s="15"/>
      <c r="B1006" s="16"/>
      <c r="C1006" s="16"/>
      <c r="D1006" s="248"/>
      <c r="E1006" s="16"/>
      <c r="F1006" s="16"/>
      <c r="G1006" s="16"/>
      <c r="H1006" s="16"/>
    </row>
    <row r="1007" spans="1:8" x14ac:dyDescent="0.2">
      <c r="A1007" s="15"/>
      <c r="B1007" s="16"/>
      <c r="C1007" s="16"/>
      <c r="D1007" s="248"/>
      <c r="E1007" s="16"/>
      <c r="F1007" s="16"/>
      <c r="G1007" s="16"/>
      <c r="H1007" s="16"/>
    </row>
    <row r="1008" spans="1:8" x14ac:dyDescent="0.2">
      <c r="A1008" s="15"/>
      <c r="B1008" s="16"/>
      <c r="C1008" s="16"/>
      <c r="D1008" s="248"/>
      <c r="E1008" s="16"/>
      <c r="F1008" s="16"/>
      <c r="G1008" s="16"/>
      <c r="H1008" s="16"/>
    </row>
    <row r="1009" spans="1:8" x14ac:dyDescent="0.2">
      <c r="A1009" s="15"/>
      <c r="B1009" s="16"/>
      <c r="C1009" s="16"/>
      <c r="D1009" s="248"/>
      <c r="E1009" s="16"/>
      <c r="F1009" s="16"/>
      <c r="G1009" s="16"/>
      <c r="H1009" s="16"/>
    </row>
    <row r="1010" spans="1:8" x14ac:dyDescent="0.2">
      <c r="A1010" s="15"/>
      <c r="B1010" s="16"/>
      <c r="C1010" s="16"/>
      <c r="D1010" s="248"/>
      <c r="E1010" s="16"/>
      <c r="F1010" s="16"/>
      <c r="G1010" s="16"/>
      <c r="H1010" s="16"/>
    </row>
    <row r="1011" spans="1:8" x14ac:dyDescent="0.2">
      <c r="A1011" s="15"/>
      <c r="B1011" s="16"/>
      <c r="C1011" s="16"/>
      <c r="D1011" s="248"/>
      <c r="E1011" s="16"/>
      <c r="F1011" s="16"/>
      <c r="G1011" s="16"/>
      <c r="H1011" s="16"/>
    </row>
    <row r="1012" spans="1:8" x14ac:dyDescent="0.2">
      <c r="A1012" s="15"/>
      <c r="B1012" s="16"/>
      <c r="C1012" s="16"/>
      <c r="D1012" s="248"/>
      <c r="E1012" s="16"/>
      <c r="F1012" s="16"/>
      <c r="G1012" s="16"/>
      <c r="H1012" s="16"/>
    </row>
    <row r="1013" spans="1:8" x14ac:dyDescent="0.2">
      <c r="A1013" s="15"/>
      <c r="B1013" s="16"/>
      <c r="C1013" s="16"/>
      <c r="D1013" s="248"/>
      <c r="E1013" s="16"/>
      <c r="F1013" s="16"/>
      <c r="G1013" s="16"/>
      <c r="H1013" s="16"/>
    </row>
    <row r="1014" spans="1:8" x14ac:dyDescent="0.2">
      <c r="A1014" s="15"/>
      <c r="B1014" s="16"/>
      <c r="C1014" s="16"/>
      <c r="D1014" s="248"/>
      <c r="E1014" s="16"/>
      <c r="F1014" s="16"/>
      <c r="G1014" s="16"/>
      <c r="H1014" s="16"/>
    </row>
    <row r="1015" spans="1:8" x14ac:dyDescent="0.2">
      <c r="A1015" s="15"/>
      <c r="B1015" s="16"/>
      <c r="C1015" s="16"/>
      <c r="D1015" s="248"/>
      <c r="E1015" s="16"/>
      <c r="F1015" s="16"/>
      <c r="G1015" s="16"/>
      <c r="H1015" s="16"/>
    </row>
    <row r="1016" spans="1:8" x14ac:dyDescent="0.2">
      <c r="A1016" s="15"/>
      <c r="B1016" s="16"/>
      <c r="C1016" s="16"/>
      <c r="D1016" s="248"/>
      <c r="E1016" s="16"/>
      <c r="F1016" s="16"/>
      <c r="G1016" s="16"/>
      <c r="H1016" s="16"/>
    </row>
    <row r="1017" spans="1:8" x14ac:dyDescent="0.2">
      <c r="A1017" s="15"/>
      <c r="B1017" s="16"/>
      <c r="C1017" s="16"/>
      <c r="D1017" s="248"/>
      <c r="E1017" s="16"/>
      <c r="F1017" s="16"/>
      <c r="G1017" s="16"/>
      <c r="H1017" s="16"/>
    </row>
    <row r="1018" spans="1:8" x14ac:dyDescent="0.2">
      <c r="A1018" s="15"/>
      <c r="B1018" s="16"/>
      <c r="C1018" s="16"/>
      <c r="D1018" s="248"/>
      <c r="E1018" s="16"/>
      <c r="F1018" s="16"/>
      <c r="G1018" s="16"/>
      <c r="H1018" s="16"/>
    </row>
    <row r="1019" spans="1:8" x14ac:dyDescent="0.2">
      <c r="A1019" s="15"/>
      <c r="B1019" s="16"/>
      <c r="C1019" s="16"/>
      <c r="D1019" s="248"/>
      <c r="E1019" s="16"/>
      <c r="F1019" s="16"/>
      <c r="G1019" s="16"/>
      <c r="H1019" s="16"/>
    </row>
    <row r="1020" spans="1:8" x14ac:dyDescent="0.2">
      <c r="A1020" s="15"/>
      <c r="B1020" s="16"/>
      <c r="C1020" s="16"/>
      <c r="D1020" s="248"/>
      <c r="E1020" s="16"/>
      <c r="F1020" s="16"/>
      <c r="G1020" s="16"/>
      <c r="H1020" s="16"/>
    </row>
    <row r="1021" spans="1:8" x14ac:dyDescent="0.2">
      <c r="A1021" s="15"/>
      <c r="B1021" s="16"/>
      <c r="C1021" s="16"/>
      <c r="D1021" s="248"/>
      <c r="E1021" s="16"/>
      <c r="F1021" s="16"/>
      <c r="G1021" s="16"/>
      <c r="H1021" s="16"/>
    </row>
    <row r="1022" spans="1:8" x14ac:dyDescent="0.2">
      <c r="A1022" s="15"/>
      <c r="B1022" s="16"/>
      <c r="C1022" s="16"/>
      <c r="D1022" s="248"/>
      <c r="E1022" s="16"/>
      <c r="F1022" s="16"/>
      <c r="G1022" s="16"/>
      <c r="H1022" s="16"/>
    </row>
    <row r="1023" spans="1:8" x14ac:dyDescent="0.2">
      <c r="A1023" s="15"/>
      <c r="B1023" s="16"/>
      <c r="C1023" s="16"/>
      <c r="D1023" s="248"/>
      <c r="E1023" s="16"/>
      <c r="F1023" s="16"/>
      <c r="G1023" s="16"/>
      <c r="H1023" s="16"/>
    </row>
    <row r="1024" spans="1:8" x14ac:dyDescent="0.2">
      <c r="A1024" s="15"/>
      <c r="B1024" s="16"/>
      <c r="C1024" s="16"/>
      <c r="D1024" s="248"/>
      <c r="E1024" s="16"/>
      <c r="F1024" s="16"/>
      <c r="G1024" s="16"/>
      <c r="H1024" s="16"/>
    </row>
    <row r="1025" spans="1:8" x14ac:dyDescent="0.2">
      <c r="A1025" s="15"/>
      <c r="B1025" s="16"/>
      <c r="C1025" s="16"/>
      <c r="D1025" s="248"/>
      <c r="E1025" s="16"/>
      <c r="F1025" s="16"/>
      <c r="G1025" s="16"/>
      <c r="H1025" s="16"/>
    </row>
    <row r="1026" spans="1:8" x14ac:dyDescent="0.2">
      <c r="A1026" s="15"/>
      <c r="B1026" s="16"/>
      <c r="C1026" s="16"/>
      <c r="D1026" s="248"/>
      <c r="E1026" s="16"/>
      <c r="F1026" s="16"/>
      <c r="G1026" s="16"/>
      <c r="H1026" s="16"/>
    </row>
    <row r="1027" spans="1:8" x14ac:dyDescent="0.2">
      <c r="A1027" s="15"/>
      <c r="B1027" s="16"/>
      <c r="C1027" s="16"/>
      <c r="D1027" s="248"/>
      <c r="E1027" s="16"/>
      <c r="F1027" s="16"/>
      <c r="G1027" s="16"/>
      <c r="H1027" s="16"/>
    </row>
    <row r="1028" spans="1:8" x14ac:dyDescent="0.2">
      <c r="A1028" s="15"/>
      <c r="B1028" s="16"/>
      <c r="C1028" s="16"/>
      <c r="D1028" s="248"/>
      <c r="E1028" s="16"/>
      <c r="F1028" s="16"/>
      <c r="G1028" s="16"/>
      <c r="H1028" s="16"/>
    </row>
    <row r="1029" spans="1:8" x14ac:dyDescent="0.2">
      <c r="A1029" s="15"/>
      <c r="B1029" s="16"/>
      <c r="C1029" s="16"/>
      <c r="D1029" s="248"/>
      <c r="E1029" s="16"/>
      <c r="F1029" s="16"/>
      <c r="G1029" s="16"/>
      <c r="H1029" s="16"/>
    </row>
    <row r="1030" spans="1:8" x14ac:dyDescent="0.2">
      <c r="A1030" s="15"/>
      <c r="B1030" s="16"/>
      <c r="C1030" s="16"/>
      <c r="D1030" s="248"/>
      <c r="E1030" s="16"/>
      <c r="F1030" s="16"/>
      <c r="G1030" s="16"/>
      <c r="H1030" s="16"/>
    </row>
    <row r="1031" spans="1:8" x14ac:dyDescent="0.2">
      <c r="A1031" s="15"/>
      <c r="B1031" s="16"/>
      <c r="C1031" s="16"/>
      <c r="D1031" s="248"/>
      <c r="E1031" s="16"/>
      <c r="F1031" s="16"/>
      <c r="G1031" s="16"/>
      <c r="H1031" s="16"/>
    </row>
    <row r="1032" spans="1:8" x14ac:dyDescent="0.2">
      <c r="A1032" s="15"/>
      <c r="B1032" s="16"/>
      <c r="C1032" s="16"/>
      <c r="D1032" s="248"/>
      <c r="E1032" s="16"/>
      <c r="F1032" s="16"/>
      <c r="G1032" s="16"/>
      <c r="H1032" s="16"/>
    </row>
    <row r="1033" spans="1:8" x14ac:dyDescent="0.2">
      <c r="A1033" s="15"/>
      <c r="B1033" s="16"/>
      <c r="C1033" s="16"/>
      <c r="D1033" s="248"/>
      <c r="E1033" s="16"/>
      <c r="F1033" s="16"/>
      <c r="G1033" s="16"/>
      <c r="H1033" s="16"/>
    </row>
    <row r="1034" spans="1:8" x14ac:dyDescent="0.2">
      <c r="A1034" s="15"/>
      <c r="B1034" s="16"/>
      <c r="C1034" s="16"/>
      <c r="D1034" s="248"/>
      <c r="E1034" s="16"/>
      <c r="F1034" s="16"/>
      <c r="G1034" s="16"/>
      <c r="H1034" s="16"/>
    </row>
    <row r="1035" spans="1:8" x14ac:dyDescent="0.2">
      <c r="A1035" s="15"/>
      <c r="B1035" s="16"/>
      <c r="C1035" s="16"/>
      <c r="D1035" s="248"/>
      <c r="E1035" s="16"/>
      <c r="F1035" s="16"/>
      <c r="G1035" s="16"/>
      <c r="H1035" s="16"/>
    </row>
    <row r="1036" spans="1:8" x14ac:dyDescent="0.2">
      <c r="A1036" s="15"/>
      <c r="B1036" s="16"/>
      <c r="C1036" s="16"/>
      <c r="D1036" s="248"/>
      <c r="E1036" s="16"/>
      <c r="F1036" s="16"/>
      <c r="G1036" s="16"/>
      <c r="H1036" s="16"/>
    </row>
    <row r="1037" spans="1:8" x14ac:dyDescent="0.2">
      <c r="A1037" s="15"/>
      <c r="B1037" s="16"/>
      <c r="C1037" s="16"/>
      <c r="D1037" s="248"/>
      <c r="E1037" s="16"/>
      <c r="F1037" s="16"/>
      <c r="G1037" s="16"/>
      <c r="H1037" s="16"/>
    </row>
    <row r="1038" spans="1:8" x14ac:dyDescent="0.2">
      <c r="A1038" s="15"/>
      <c r="B1038" s="16"/>
      <c r="C1038" s="16"/>
      <c r="D1038" s="248"/>
      <c r="E1038" s="16"/>
      <c r="F1038" s="16"/>
      <c r="G1038" s="16"/>
      <c r="H1038" s="16"/>
    </row>
    <row r="1039" spans="1:8" x14ac:dyDescent="0.2">
      <c r="A1039" s="15"/>
      <c r="B1039" s="16"/>
      <c r="C1039" s="16"/>
      <c r="D1039" s="248"/>
      <c r="E1039" s="16"/>
      <c r="F1039" s="16"/>
      <c r="G1039" s="16"/>
      <c r="H1039" s="16"/>
    </row>
    <row r="1040" spans="1:8" x14ac:dyDescent="0.2">
      <c r="A1040" s="15"/>
      <c r="B1040" s="16"/>
      <c r="C1040" s="16"/>
      <c r="D1040" s="248"/>
      <c r="E1040" s="16"/>
      <c r="F1040" s="16"/>
      <c r="G1040" s="16"/>
      <c r="H1040" s="16"/>
    </row>
    <row r="1041" spans="1:8" x14ac:dyDescent="0.2">
      <c r="A1041" s="15"/>
      <c r="B1041" s="16"/>
      <c r="C1041" s="16"/>
      <c r="D1041" s="248"/>
      <c r="E1041" s="16"/>
      <c r="F1041" s="16"/>
      <c r="G1041" s="16"/>
      <c r="H1041" s="16"/>
    </row>
    <row r="1042" spans="1:8" x14ac:dyDescent="0.2">
      <c r="A1042" s="15"/>
      <c r="B1042" s="16"/>
      <c r="C1042" s="16"/>
      <c r="D1042" s="248"/>
      <c r="E1042" s="16"/>
      <c r="F1042" s="16"/>
      <c r="G1042" s="16"/>
      <c r="H1042" s="16"/>
    </row>
    <row r="1043" spans="1:8" x14ac:dyDescent="0.2">
      <c r="A1043" s="15"/>
      <c r="B1043" s="16"/>
      <c r="C1043" s="16"/>
      <c r="D1043" s="248"/>
      <c r="E1043" s="16"/>
      <c r="F1043" s="16"/>
      <c r="G1043" s="16"/>
      <c r="H1043" s="16"/>
    </row>
    <row r="1044" spans="1:8" x14ac:dyDescent="0.2">
      <c r="A1044" s="15"/>
      <c r="B1044" s="16"/>
      <c r="C1044" s="16"/>
      <c r="D1044" s="248"/>
      <c r="E1044" s="16"/>
      <c r="F1044" s="16"/>
      <c r="G1044" s="16"/>
      <c r="H1044" s="16"/>
    </row>
    <row r="1045" spans="1:8" x14ac:dyDescent="0.2">
      <c r="A1045" s="15"/>
      <c r="B1045" s="16"/>
      <c r="C1045" s="16"/>
      <c r="D1045" s="248"/>
      <c r="E1045" s="16"/>
      <c r="F1045" s="16"/>
      <c r="G1045" s="16"/>
      <c r="H1045" s="16"/>
    </row>
    <row r="1046" spans="1:8" x14ac:dyDescent="0.2">
      <c r="A1046" s="15"/>
      <c r="B1046" s="16"/>
      <c r="C1046" s="16"/>
      <c r="D1046" s="248"/>
      <c r="E1046" s="16"/>
      <c r="F1046" s="16"/>
      <c r="G1046" s="16"/>
      <c r="H1046" s="16"/>
    </row>
    <row r="1047" spans="1:8" x14ac:dyDescent="0.2">
      <c r="A1047" s="15"/>
      <c r="B1047" s="16"/>
      <c r="C1047" s="16"/>
      <c r="D1047" s="248"/>
      <c r="E1047" s="16"/>
      <c r="F1047" s="16"/>
      <c r="G1047" s="16"/>
      <c r="H1047" s="16"/>
    </row>
    <row r="1048" spans="1:8" x14ac:dyDescent="0.2">
      <c r="A1048" s="15"/>
      <c r="B1048" s="16"/>
      <c r="C1048" s="16"/>
      <c r="D1048" s="248"/>
      <c r="E1048" s="16"/>
      <c r="F1048" s="16"/>
      <c r="G1048" s="16"/>
      <c r="H1048" s="16"/>
    </row>
    <row r="1049" spans="1:8" x14ac:dyDescent="0.2">
      <c r="A1049" s="15"/>
      <c r="B1049" s="16"/>
      <c r="C1049" s="16"/>
      <c r="D1049" s="248"/>
      <c r="E1049" s="16"/>
      <c r="F1049" s="16"/>
      <c r="G1049" s="16"/>
      <c r="H1049" s="16"/>
    </row>
    <row r="1050" spans="1:8" x14ac:dyDescent="0.2">
      <c r="A1050" s="15"/>
      <c r="B1050" s="16"/>
      <c r="C1050" s="16"/>
      <c r="D1050" s="248"/>
      <c r="E1050" s="16"/>
      <c r="F1050" s="16"/>
      <c r="G1050" s="16"/>
      <c r="H1050" s="16"/>
    </row>
    <row r="1051" spans="1:8" x14ac:dyDescent="0.2">
      <c r="A1051" s="15"/>
      <c r="B1051" s="16"/>
      <c r="C1051" s="16"/>
      <c r="D1051" s="248"/>
      <c r="E1051" s="16"/>
      <c r="F1051" s="16"/>
      <c r="G1051" s="16"/>
      <c r="H1051" s="16"/>
    </row>
    <row r="1052" spans="1:8" x14ac:dyDescent="0.2">
      <c r="A1052" s="15"/>
      <c r="B1052" s="16"/>
      <c r="C1052" s="16"/>
      <c r="D1052" s="248"/>
      <c r="E1052" s="16"/>
      <c r="F1052" s="16"/>
      <c r="G1052" s="16"/>
      <c r="H1052" s="16"/>
    </row>
    <row r="1053" spans="1:8" x14ac:dyDescent="0.2">
      <c r="A1053" s="15"/>
      <c r="B1053" s="16"/>
      <c r="C1053" s="16"/>
      <c r="D1053" s="248"/>
      <c r="E1053" s="16"/>
      <c r="F1053" s="16"/>
      <c r="G1053" s="16"/>
      <c r="H1053" s="16"/>
    </row>
    <row r="1054" spans="1:8" x14ac:dyDescent="0.2">
      <c r="A1054" s="15"/>
      <c r="B1054" s="16"/>
      <c r="C1054" s="16"/>
      <c r="D1054" s="248"/>
      <c r="E1054" s="16"/>
      <c r="F1054" s="16"/>
      <c r="G1054" s="16"/>
      <c r="H1054" s="16"/>
    </row>
    <row r="1055" spans="1:8" x14ac:dyDescent="0.2">
      <c r="A1055" s="15"/>
      <c r="B1055" s="16"/>
      <c r="C1055" s="16"/>
      <c r="D1055" s="248"/>
      <c r="E1055" s="16"/>
      <c r="F1055" s="16"/>
      <c r="G1055" s="16"/>
      <c r="H1055" s="16"/>
    </row>
    <row r="1056" spans="1:8" x14ac:dyDescent="0.2">
      <c r="A1056" s="15"/>
      <c r="B1056" s="16"/>
      <c r="C1056" s="16"/>
      <c r="D1056" s="248"/>
      <c r="E1056" s="16"/>
      <c r="F1056" s="16"/>
      <c r="G1056" s="16"/>
      <c r="H1056" s="16"/>
    </row>
    <row r="1057" spans="1:8" x14ac:dyDescent="0.2">
      <c r="A1057" s="15"/>
      <c r="B1057" s="16"/>
      <c r="C1057" s="16"/>
      <c r="D1057" s="248"/>
      <c r="E1057" s="16"/>
      <c r="F1057" s="16"/>
      <c r="G1057" s="16"/>
      <c r="H1057" s="16"/>
    </row>
    <row r="1058" spans="1:8" x14ac:dyDescent="0.2">
      <c r="A1058" s="15"/>
      <c r="B1058" s="16"/>
      <c r="C1058" s="16"/>
      <c r="D1058" s="248"/>
      <c r="E1058" s="16"/>
      <c r="F1058" s="16"/>
      <c r="G1058" s="16"/>
      <c r="H1058" s="16"/>
    </row>
    <row r="1059" spans="1:8" x14ac:dyDescent="0.2">
      <c r="A1059" s="15"/>
      <c r="B1059" s="16"/>
      <c r="C1059" s="16"/>
      <c r="D1059" s="248"/>
      <c r="E1059" s="16"/>
      <c r="F1059" s="16"/>
      <c r="G1059" s="16"/>
      <c r="H1059" s="16"/>
    </row>
    <row r="1060" spans="1:8" x14ac:dyDescent="0.2">
      <c r="A1060" s="15"/>
      <c r="B1060" s="16"/>
      <c r="C1060" s="16"/>
      <c r="D1060" s="248"/>
      <c r="E1060" s="16"/>
      <c r="F1060" s="16"/>
      <c r="G1060" s="16"/>
      <c r="H1060" s="16"/>
    </row>
    <row r="1061" spans="1:8" x14ac:dyDescent="0.2">
      <c r="A1061" s="15"/>
      <c r="B1061" s="16"/>
      <c r="C1061" s="16"/>
      <c r="D1061" s="248"/>
      <c r="E1061" s="16"/>
      <c r="F1061" s="16"/>
      <c r="G1061" s="16"/>
      <c r="H1061" s="16"/>
    </row>
    <row r="1062" spans="1:8" x14ac:dyDescent="0.2">
      <c r="A1062" s="15"/>
      <c r="B1062" s="16"/>
      <c r="C1062" s="16"/>
      <c r="D1062" s="248"/>
      <c r="E1062" s="16"/>
      <c r="F1062" s="16"/>
      <c r="G1062" s="16"/>
      <c r="H1062" s="16"/>
    </row>
    <row r="1063" spans="1:8" x14ac:dyDescent="0.2">
      <c r="A1063" s="15"/>
      <c r="B1063" s="16"/>
      <c r="C1063" s="16"/>
      <c r="D1063" s="248"/>
      <c r="E1063" s="16"/>
      <c r="F1063" s="16"/>
      <c r="G1063" s="16"/>
      <c r="H1063" s="16"/>
    </row>
    <row r="1064" spans="1:8" x14ac:dyDescent="0.2">
      <c r="A1064" s="15"/>
      <c r="B1064" s="16"/>
      <c r="C1064" s="16"/>
      <c r="D1064" s="248"/>
      <c r="E1064" s="16"/>
      <c r="F1064" s="16"/>
      <c r="G1064" s="16"/>
      <c r="H1064" s="16"/>
    </row>
    <row r="1065" spans="1:8" x14ac:dyDescent="0.2">
      <c r="A1065" s="15"/>
      <c r="B1065" s="16"/>
      <c r="C1065" s="16"/>
      <c r="D1065" s="248"/>
      <c r="E1065" s="16"/>
      <c r="F1065" s="16"/>
      <c r="G1065" s="16"/>
      <c r="H1065" s="16"/>
    </row>
    <row r="1066" spans="1:8" x14ac:dyDescent="0.2">
      <c r="A1066" s="15"/>
      <c r="B1066" s="16"/>
      <c r="C1066" s="16"/>
      <c r="D1066" s="248"/>
      <c r="E1066" s="16"/>
      <c r="F1066" s="16"/>
      <c r="G1066" s="16"/>
      <c r="H1066" s="16"/>
    </row>
    <row r="1067" spans="1:8" x14ac:dyDescent="0.2">
      <c r="A1067" s="15"/>
      <c r="B1067" s="16"/>
      <c r="C1067" s="16"/>
      <c r="D1067" s="248"/>
      <c r="E1067" s="16"/>
      <c r="F1067" s="16"/>
      <c r="G1067" s="16"/>
      <c r="H1067" s="16"/>
    </row>
    <row r="1068" spans="1:8" x14ac:dyDescent="0.2">
      <c r="A1068" s="15"/>
      <c r="B1068" s="16"/>
      <c r="C1068" s="16"/>
      <c r="D1068" s="248"/>
      <c r="E1068" s="16"/>
      <c r="F1068" s="16"/>
      <c r="G1068" s="16"/>
      <c r="H1068" s="16"/>
    </row>
    <row r="1069" spans="1:8" x14ac:dyDescent="0.2">
      <c r="A1069" s="15"/>
      <c r="B1069" s="16"/>
      <c r="C1069" s="16"/>
      <c r="D1069" s="248"/>
      <c r="E1069" s="16"/>
      <c r="F1069" s="16"/>
      <c r="G1069" s="16"/>
      <c r="H1069" s="16"/>
    </row>
    <row r="1070" spans="1:8" x14ac:dyDescent="0.2">
      <c r="A1070" s="15"/>
      <c r="B1070" s="16"/>
      <c r="C1070" s="16"/>
      <c r="D1070" s="248"/>
      <c r="E1070" s="16"/>
      <c r="F1070" s="16"/>
      <c r="G1070" s="16"/>
      <c r="H1070" s="16"/>
    </row>
    <row r="1071" spans="1:8" x14ac:dyDescent="0.2">
      <c r="A1071" s="15"/>
      <c r="B1071" s="16"/>
      <c r="C1071" s="16"/>
      <c r="D1071" s="248"/>
      <c r="E1071" s="16"/>
      <c r="F1071" s="16"/>
      <c r="G1071" s="16"/>
      <c r="H1071" s="16"/>
    </row>
    <row r="1072" spans="1:8" x14ac:dyDescent="0.2">
      <c r="A1072" s="15"/>
      <c r="B1072" s="16"/>
      <c r="C1072" s="16"/>
      <c r="D1072" s="248"/>
      <c r="E1072" s="16"/>
      <c r="F1072" s="16"/>
      <c r="G1072" s="16"/>
      <c r="H1072" s="16"/>
    </row>
    <row r="1073" spans="1:8" x14ac:dyDescent="0.2">
      <c r="A1073" s="15"/>
      <c r="B1073" s="16"/>
      <c r="C1073" s="16"/>
      <c r="D1073" s="248"/>
      <c r="E1073" s="16"/>
      <c r="F1073" s="16"/>
      <c r="G1073" s="16"/>
      <c r="H1073" s="16"/>
    </row>
    <row r="1074" spans="1:8" x14ac:dyDescent="0.2">
      <c r="A1074" s="15"/>
      <c r="B1074" s="16"/>
      <c r="C1074" s="16"/>
      <c r="D1074" s="248"/>
      <c r="E1074" s="16"/>
      <c r="F1074" s="16"/>
      <c r="G1074" s="16"/>
      <c r="H1074" s="16"/>
    </row>
    <row r="1075" spans="1:8" x14ac:dyDescent="0.2">
      <c r="A1075" s="15"/>
      <c r="B1075" s="16"/>
      <c r="C1075" s="16"/>
      <c r="D1075" s="248"/>
      <c r="E1075" s="16"/>
      <c r="F1075" s="16"/>
      <c r="G1075" s="16"/>
      <c r="H1075" s="16"/>
    </row>
    <row r="1076" spans="1:8" x14ac:dyDescent="0.2">
      <c r="A1076" s="15"/>
      <c r="B1076" s="16"/>
      <c r="C1076" s="16"/>
      <c r="D1076" s="248"/>
      <c r="E1076" s="16"/>
      <c r="F1076" s="16"/>
      <c r="G1076" s="16"/>
      <c r="H1076" s="16"/>
    </row>
    <row r="1077" spans="1:8" x14ac:dyDescent="0.2">
      <c r="A1077" s="15"/>
      <c r="B1077" s="16"/>
      <c r="C1077" s="16"/>
      <c r="D1077" s="248"/>
      <c r="E1077" s="16"/>
      <c r="F1077" s="16"/>
      <c r="G1077" s="16"/>
      <c r="H1077" s="16"/>
    </row>
    <row r="1078" spans="1:8" x14ac:dyDescent="0.2">
      <c r="A1078" s="15"/>
      <c r="B1078" s="16"/>
      <c r="C1078" s="16"/>
      <c r="D1078" s="248"/>
      <c r="E1078" s="16"/>
      <c r="F1078" s="16"/>
      <c r="G1078" s="16"/>
      <c r="H1078" s="16"/>
    </row>
    <row r="1079" spans="1:8" x14ac:dyDescent="0.2">
      <c r="A1079" s="15"/>
      <c r="B1079" s="16"/>
      <c r="C1079" s="16"/>
      <c r="D1079" s="248"/>
      <c r="E1079" s="16"/>
      <c r="F1079" s="16"/>
      <c r="G1079" s="16"/>
      <c r="H1079" s="16"/>
    </row>
    <row r="1080" spans="1:8" x14ac:dyDescent="0.2">
      <c r="A1080" s="15"/>
      <c r="B1080" s="16"/>
      <c r="C1080" s="16"/>
      <c r="D1080" s="248"/>
      <c r="E1080" s="16"/>
      <c r="F1080" s="16"/>
      <c r="G1080" s="16"/>
      <c r="H1080" s="16"/>
    </row>
    <row r="1081" spans="1:8" x14ac:dyDescent="0.2">
      <c r="A1081" s="15"/>
      <c r="B1081" s="16"/>
      <c r="C1081" s="16"/>
      <c r="D1081" s="248"/>
      <c r="E1081" s="16"/>
      <c r="F1081" s="16"/>
      <c r="G1081" s="16"/>
      <c r="H1081" s="16"/>
    </row>
    <row r="1082" spans="1:8" x14ac:dyDescent="0.2">
      <c r="A1082" s="15"/>
      <c r="B1082" s="16"/>
      <c r="C1082" s="16"/>
      <c r="D1082" s="248"/>
      <c r="E1082" s="16"/>
      <c r="F1082" s="16"/>
      <c r="G1082" s="16"/>
      <c r="H1082" s="16"/>
    </row>
    <row r="1083" spans="1:8" x14ac:dyDescent="0.2">
      <c r="A1083" s="15"/>
      <c r="B1083" s="16"/>
      <c r="C1083" s="16"/>
      <c r="D1083" s="248"/>
      <c r="E1083" s="16"/>
      <c r="F1083" s="16"/>
      <c r="G1083" s="16"/>
      <c r="H1083" s="16"/>
    </row>
    <row r="1084" spans="1:8" x14ac:dyDescent="0.2">
      <c r="A1084" s="15"/>
      <c r="B1084" s="16"/>
      <c r="C1084" s="16"/>
      <c r="D1084" s="248"/>
      <c r="E1084" s="16"/>
      <c r="F1084" s="16"/>
      <c r="G1084" s="16"/>
      <c r="H1084" s="16"/>
    </row>
    <row r="1085" spans="1:8" x14ac:dyDescent="0.2">
      <c r="A1085" s="15"/>
      <c r="B1085" s="16"/>
      <c r="C1085" s="16"/>
      <c r="D1085" s="248"/>
      <c r="E1085" s="16"/>
      <c r="F1085" s="16"/>
      <c r="G1085" s="16"/>
      <c r="H1085" s="16"/>
    </row>
    <row r="1086" spans="1:8" x14ac:dyDescent="0.2">
      <c r="A1086" s="15"/>
      <c r="B1086" s="16"/>
      <c r="C1086" s="16"/>
      <c r="D1086" s="248"/>
      <c r="E1086" s="16"/>
      <c r="F1086" s="16"/>
      <c r="G1086" s="16"/>
      <c r="H1086" s="16"/>
    </row>
    <row r="1087" spans="1:8" x14ac:dyDescent="0.2">
      <c r="A1087" s="15"/>
      <c r="B1087" s="16"/>
      <c r="C1087" s="16"/>
      <c r="D1087" s="248"/>
      <c r="E1087" s="16"/>
      <c r="F1087" s="16"/>
      <c r="G1087" s="16"/>
      <c r="H1087" s="16"/>
    </row>
    <row r="1088" spans="1:8" x14ac:dyDescent="0.2">
      <c r="A1088" s="15"/>
      <c r="B1088" s="16"/>
      <c r="C1088" s="16"/>
      <c r="D1088" s="248"/>
      <c r="E1088" s="16"/>
      <c r="F1088" s="16"/>
      <c r="G1088" s="16"/>
      <c r="H1088" s="16"/>
    </row>
    <row r="1089" spans="1:8" x14ac:dyDescent="0.2">
      <c r="A1089" s="15"/>
      <c r="B1089" s="16"/>
      <c r="C1089" s="16"/>
      <c r="D1089" s="248"/>
      <c r="E1089" s="16"/>
      <c r="F1089" s="16"/>
      <c r="G1089" s="16"/>
      <c r="H1089" s="16"/>
    </row>
    <row r="1090" spans="1:8" x14ac:dyDescent="0.2">
      <c r="A1090" s="15"/>
      <c r="B1090" s="16"/>
      <c r="C1090" s="16"/>
      <c r="D1090" s="248"/>
      <c r="E1090" s="16"/>
      <c r="F1090" s="16"/>
      <c r="G1090" s="16"/>
      <c r="H1090" s="16"/>
    </row>
    <row r="1091" spans="1:8" x14ac:dyDescent="0.2">
      <c r="A1091" s="15"/>
      <c r="B1091" s="16"/>
      <c r="C1091" s="16"/>
      <c r="D1091" s="248"/>
      <c r="E1091" s="16"/>
      <c r="F1091" s="16"/>
      <c r="G1091" s="16"/>
      <c r="H1091" s="16"/>
    </row>
    <row r="1092" spans="1:8" x14ac:dyDescent="0.2">
      <c r="A1092" s="15"/>
      <c r="B1092" s="16"/>
      <c r="C1092" s="16"/>
      <c r="D1092" s="248"/>
      <c r="E1092" s="16"/>
      <c r="F1092" s="16"/>
      <c r="G1092" s="16"/>
      <c r="H1092" s="16"/>
    </row>
    <row r="1093" spans="1:8" x14ac:dyDescent="0.2">
      <c r="A1093" s="15"/>
      <c r="B1093" s="16"/>
      <c r="C1093" s="16"/>
      <c r="D1093" s="248"/>
      <c r="E1093" s="16"/>
      <c r="F1093" s="16"/>
      <c r="G1093" s="16"/>
      <c r="H1093" s="16"/>
    </row>
    <row r="1094" spans="1:8" x14ac:dyDescent="0.2">
      <c r="A1094" s="15"/>
      <c r="B1094" s="16"/>
      <c r="C1094" s="16"/>
      <c r="D1094" s="248"/>
      <c r="E1094" s="16"/>
      <c r="F1094" s="16"/>
      <c r="G1094" s="16"/>
      <c r="H1094" s="16"/>
    </row>
    <row r="1095" spans="1:8" x14ac:dyDescent="0.2">
      <c r="A1095" s="15"/>
      <c r="B1095" s="16"/>
      <c r="C1095" s="16"/>
      <c r="D1095" s="248"/>
      <c r="E1095" s="16"/>
      <c r="F1095" s="16"/>
      <c r="G1095" s="16"/>
      <c r="H1095" s="16"/>
    </row>
    <row r="1096" spans="1:8" x14ac:dyDescent="0.2">
      <c r="A1096" s="15"/>
      <c r="B1096" s="16"/>
      <c r="C1096" s="16"/>
      <c r="D1096" s="248"/>
      <c r="E1096" s="16"/>
      <c r="F1096" s="16"/>
      <c r="G1096" s="16"/>
      <c r="H1096" s="16"/>
    </row>
    <row r="1097" spans="1:8" x14ac:dyDescent="0.2">
      <c r="A1097" s="15"/>
      <c r="B1097" s="16"/>
      <c r="C1097" s="16"/>
      <c r="D1097" s="248"/>
      <c r="E1097" s="16"/>
      <c r="F1097" s="16"/>
      <c r="G1097" s="16"/>
      <c r="H1097" s="16"/>
    </row>
    <row r="1098" spans="1:8" x14ac:dyDescent="0.2">
      <c r="A1098" s="15"/>
      <c r="B1098" s="16"/>
      <c r="C1098" s="16"/>
      <c r="D1098" s="248"/>
      <c r="E1098" s="16"/>
      <c r="F1098" s="16"/>
      <c r="G1098" s="16"/>
      <c r="H1098" s="16"/>
    </row>
    <row r="1099" spans="1:8" x14ac:dyDescent="0.2">
      <c r="A1099" s="15"/>
      <c r="B1099" s="16"/>
      <c r="C1099" s="16"/>
      <c r="D1099" s="248"/>
      <c r="E1099" s="16"/>
      <c r="F1099" s="16"/>
      <c r="G1099" s="16"/>
      <c r="H1099" s="16"/>
    </row>
    <row r="1100" spans="1:8" x14ac:dyDescent="0.2">
      <c r="A1100" s="15"/>
      <c r="B1100" s="16"/>
      <c r="C1100" s="16"/>
      <c r="D1100" s="248"/>
      <c r="E1100" s="16"/>
      <c r="F1100" s="16"/>
      <c r="G1100" s="16"/>
      <c r="H1100" s="16"/>
    </row>
    <row r="1101" spans="1:8" x14ac:dyDescent="0.2">
      <c r="A1101" s="15"/>
      <c r="B1101" s="16"/>
      <c r="C1101" s="16"/>
      <c r="D1101" s="248"/>
      <c r="E1101" s="16"/>
      <c r="F1101" s="16"/>
      <c r="G1101" s="16"/>
      <c r="H1101" s="16"/>
    </row>
    <row r="1102" spans="1:8" x14ac:dyDescent="0.2">
      <c r="A1102" s="15"/>
      <c r="B1102" s="16"/>
      <c r="C1102" s="16"/>
      <c r="D1102" s="248"/>
      <c r="E1102" s="16"/>
      <c r="F1102" s="16"/>
      <c r="G1102" s="16"/>
      <c r="H1102" s="16"/>
    </row>
    <row r="1103" spans="1:8" x14ac:dyDescent="0.2">
      <c r="A1103" s="15"/>
      <c r="B1103" s="16"/>
      <c r="C1103" s="16"/>
      <c r="D1103" s="248"/>
      <c r="E1103" s="16"/>
      <c r="F1103" s="16"/>
      <c r="G1103" s="16"/>
      <c r="H1103" s="16"/>
    </row>
    <row r="1104" spans="1:8" x14ac:dyDescent="0.2">
      <c r="A1104" s="15"/>
      <c r="B1104" s="16"/>
      <c r="C1104" s="16"/>
      <c r="D1104" s="248"/>
      <c r="E1104" s="16"/>
      <c r="F1104" s="16"/>
      <c r="G1104" s="16"/>
      <c r="H1104" s="16"/>
    </row>
    <row r="1105" spans="1:8" x14ac:dyDescent="0.2">
      <c r="A1105" s="15"/>
      <c r="B1105" s="16"/>
      <c r="C1105" s="16"/>
      <c r="D1105" s="248"/>
      <c r="E1105" s="16"/>
      <c r="F1105" s="16"/>
      <c r="G1105" s="16"/>
      <c r="H1105" s="16"/>
    </row>
    <row r="1106" spans="1:8" x14ac:dyDescent="0.2">
      <c r="A1106" s="15"/>
      <c r="B1106" s="16"/>
      <c r="C1106" s="16"/>
      <c r="D1106" s="248"/>
      <c r="E1106" s="16"/>
      <c r="F1106" s="16"/>
      <c r="G1106" s="16"/>
      <c r="H1106" s="16"/>
    </row>
    <row r="1107" spans="1:8" x14ac:dyDescent="0.2">
      <c r="A1107" s="15"/>
      <c r="B1107" s="16"/>
      <c r="C1107" s="16"/>
      <c r="D1107" s="248"/>
      <c r="E1107" s="16"/>
      <c r="F1107" s="16"/>
      <c r="G1107" s="16"/>
      <c r="H1107" s="16"/>
    </row>
    <row r="1108" spans="1:8" x14ac:dyDescent="0.2">
      <c r="A1108" s="15"/>
      <c r="B1108" s="16"/>
      <c r="C1108" s="16"/>
      <c r="D1108" s="248"/>
      <c r="E1108" s="16"/>
      <c r="F1108" s="16"/>
      <c r="G1108" s="16"/>
      <c r="H1108" s="16"/>
    </row>
    <row r="1109" spans="1:8" x14ac:dyDescent="0.2">
      <c r="A1109" s="15"/>
      <c r="B1109" s="16"/>
      <c r="C1109" s="16"/>
      <c r="D1109" s="248"/>
      <c r="E1109" s="16"/>
      <c r="F1109" s="16"/>
      <c r="G1109" s="16"/>
      <c r="H1109" s="16"/>
    </row>
    <row r="1110" spans="1:8" x14ac:dyDescent="0.2">
      <c r="A1110" s="15"/>
      <c r="B1110" s="16"/>
      <c r="C1110" s="16"/>
      <c r="D1110" s="248"/>
      <c r="E1110" s="16"/>
      <c r="F1110" s="16"/>
      <c r="G1110" s="16"/>
      <c r="H1110" s="16"/>
    </row>
    <row r="1111" spans="1:8" x14ac:dyDescent="0.2">
      <c r="A1111" s="15"/>
      <c r="B1111" s="16"/>
      <c r="C1111" s="16"/>
      <c r="D1111" s="248"/>
      <c r="E1111" s="16"/>
      <c r="F1111" s="16"/>
      <c r="G1111" s="16"/>
      <c r="H1111" s="16"/>
    </row>
    <row r="1112" spans="1:8" x14ac:dyDescent="0.2">
      <c r="A1112" s="15"/>
      <c r="B1112" s="16"/>
      <c r="C1112" s="16"/>
      <c r="D1112" s="248"/>
      <c r="E1112" s="16"/>
      <c r="F1112" s="16"/>
      <c r="G1112" s="16"/>
      <c r="H1112" s="16"/>
    </row>
    <row r="1113" spans="1:8" x14ac:dyDescent="0.2">
      <c r="A1113" s="15"/>
      <c r="B1113" s="16"/>
      <c r="C1113" s="16"/>
      <c r="D1113" s="248"/>
      <c r="E1113" s="16"/>
      <c r="F1113" s="16"/>
      <c r="G1113" s="16"/>
      <c r="H1113" s="16"/>
    </row>
    <row r="1114" spans="1:8" x14ac:dyDescent="0.2">
      <c r="A1114" s="15"/>
      <c r="B1114" s="16"/>
      <c r="C1114" s="16"/>
      <c r="D1114" s="248"/>
      <c r="E1114" s="16"/>
      <c r="F1114" s="16"/>
      <c r="G1114" s="16"/>
      <c r="H1114" s="16"/>
    </row>
    <row r="1115" spans="1:8" x14ac:dyDescent="0.2">
      <c r="A1115" s="15"/>
      <c r="B1115" s="16"/>
      <c r="C1115" s="16"/>
      <c r="D1115" s="248"/>
      <c r="E1115" s="16"/>
      <c r="F1115" s="16"/>
      <c r="G1115" s="16"/>
      <c r="H1115" s="16"/>
    </row>
    <row r="1116" spans="1:8" x14ac:dyDescent="0.2">
      <c r="A1116" s="15"/>
      <c r="B1116" s="16"/>
      <c r="C1116" s="16"/>
      <c r="D1116" s="248"/>
      <c r="E1116" s="16"/>
      <c r="F1116" s="16"/>
      <c r="G1116" s="16"/>
      <c r="H1116" s="16"/>
    </row>
    <row r="1117" spans="1:8" x14ac:dyDescent="0.2">
      <c r="A1117" s="15"/>
      <c r="B1117" s="16"/>
      <c r="C1117" s="16"/>
      <c r="D1117" s="248"/>
      <c r="E1117" s="16"/>
      <c r="F1117" s="16"/>
      <c r="G1117" s="16"/>
      <c r="H1117" s="16"/>
    </row>
    <row r="1118" spans="1:8" x14ac:dyDescent="0.2">
      <c r="A1118" s="15"/>
      <c r="B1118" s="16"/>
      <c r="C1118" s="16"/>
      <c r="D1118" s="248"/>
      <c r="E1118" s="16"/>
      <c r="F1118" s="16"/>
      <c r="G1118" s="16"/>
      <c r="H1118" s="16"/>
    </row>
    <row r="1119" spans="1:8" x14ac:dyDescent="0.2">
      <c r="A1119" s="15"/>
      <c r="B1119" s="16"/>
      <c r="C1119" s="16"/>
      <c r="D1119" s="248"/>
      <c r="E1119" s="16"/>
      <c r="F1119" s="16"/>
      <c r="G1119" s="16"/>
      <c r="H1119" s="16"/>
    </row>
    <row r="1120" spans="1:8" x14ac:dyDescent="0.2">
      <c r="A1120" s="15"/>
      <c r="B1120" s="16"/>
      <c r="C1120" s="16"/>
      <c r="D1120" s="248"/>
      <c r="E1120" s="16"/>
      <c r="F1120" s="16"/>
      <c r="G1120" s="16"/>
      <c r="H1120" s="16"/>
    </row>
    <row r="1121" spans="1:8" x14ac:dyDescent="0.2">
      <c r="A1121" s="15"/>
      <c r="B1121" s="16"/>
      <c r="C1121" s="16"/>
      <c r="D1121" s="248"/>
      <c r="E1121" s="16"/>
      <c r="F1121" s="16"/>
      <c r="G1121" s="16"/>
      <c r="H1121" s="16"/>
    </row>
    <row r="1122" spans="1:8" x14ac:dyDescent="0.2">
      <c r="A1122" s="15"/>
      <c r="B1122" s="16"/>
      <c r="C1122" s="16"/>
      <c r="D1122" s="248"/>
      <c r="E1122" s="16"/>
      <c r="F1122" s="16"/>
      <c r="G1122" s="16"/>
      <c r="H1122" s="16"/>
    </row>
    <row r="1123" spans="1:8" x14ac:dyDescent="0.2">
      <c r="A1123" s="15"/>
      <c r="B1123" s="16"/>
      <c r="C1123" s="16"/>
      <c r="D1123" s="248"/>
      <c r="E1123" s="16"/>
      <c r="F1123" s="16"/>
      <c r="G1123" s="16"/>
      <c r="H1123" s="16"/>
    </row>
    <row r="1124" spans="1:8" x14ac:dyDescent="0.2">
      <c r="A1124" s="15"/>
      <c r="B1124" s="16"/>
      <c r="C1124" s="16"/>
      <c r="D1124" s="248"/>
      <c r="E1124" s="16"/>
      <c r="F1124" s="16"/>
      <c r="G1124" s="16"/>
      <c r="H1124" s="16"/>
    </row>
    <row r="1125" spans="1:8" x14ac:dyDescent="0.2">
      <c r="A1125" s="15"/>
      <c r="B1125" s="16"/>
      <c r="C1125" s="16"/>
      <c r="D1125" s="248"/>
      <c r="E1125" s="16"/>
      <c r="F1125" s="16"/>
      <c r="G1125" s="16"/>
      <c r="H1125" s="16"/>
    </row>
    <row r="1126" spans="1:8" x14ac:dyDescent="0.2">
      <c r="A1126" s="15"/>
      <c r="B1126" s="16"/>
      <c r="C1126" s="16"/>
      <c r="D1126" s="248"/>
      <c r="E1126" s="16"/>
      <c r="F1126" s="16"/>
      <c r="G1126" s="16"/>
      <c r="H1126" s="16"/>
    </row>
    <row r="1127" spans="1:8" x14ac:dyDescent="0.2">
      <c r="A1127" s="15"/>
      <c r="B1127" s="16"/>
      <c r="C1127" s="16"/>
      <c r="D1127" s="248"/>
      <c r="E1127" s="16"/>
      <c r="F1127" s="16"/>
      <c r="G1127" s="16"/>
      <c r="H1127" s="16"/>
    </row>
    <row r="1128" spans="1:8" x14ac:dyDescent="0.2">
      <c r="A1128" s="15"/>
      <c r="B1128" s="16"/>
      <c r="C1128" s="16"/>
      <c r="D1128" s="248"/>
      <c r="E1128" s="16"/>
      <c r="F1128" s="16"/>
      <c r="G1128" s="16"/>
      <c r="H1128" s="16"/>
    </row>
    <row r="1129" spans="1:8" x14ac:dyDescent="0.2">
      <c r="A1129" s="15"/>
      <c r="B1129" s="16"/>
      <c r="C1129" s="16"/>
      <c r="D1129" s="248"/>
      <c r="E1129" s="16"/>
      <c r="F1129" s="16"/>
      <c r="G1129" s="16"/>
      <c r="H1129" s="16"/>
    </row>
    <row r="1130" spans="1:8" x14ac:dyDescent="0.2">
      <c r="A1130" s="15"/>
      <c r="B1130" s="16"/>
      <c r="C1130" s="16"/>
      <c r="D1130" s="248"/>
      <c r="E1130" s="16"/>
      <c r="F1130" s="16"/>
      <c r="G1130" s="16"/>
      <c r="H1130" s="16"/>
    </row>
    <row r="1131" spans="1:8" x14ac:dyDescent="0.2">
      <c r="A1131" s="15"/>
      <c r="B1131" s="16"/>
      <c r="C1131" s="16"/>
      <c r="D1131" s="248"/>
      <c r="E1131" s="16"/>
      <c r="F1131" s="16"/>
      <c r="G1131" s="16"/>
      <c r="H1131" s="16"/>
    </row>
    <row r="1132" spans="1:8" x14ac:dyDescent="0.2">
      <c r="A1132" s="15"/>
      <c r="B1132" s="16"/>
      <c r="C1132" s="16"/>
      <c r="D1132" s="248"/>
      <c r="E1132" s="16"/>
      <c r="F1132" s="16"/>
      <c r="G1132" s="16"/>
      <c r="H1132" s="16"/>
    </row>
    <row r="1133" spans="1:8" x14ac:dyDescent="0.2">
      <c r="A1133" s="15"/>
      <c r="B1133" s="16"/>
      <c r="C1133" s="16"/>
      <c r="D1133" s="248"/>
      <c r="E1133" s="16"/>
      <c r="F1133" s="16"/>
      <c r="G1133" s="16"/>
      <c r="H1133" s="16"/>
    </row>
    <row r="1134" spans="1:8" x14ac:dyDescent="0.2">
      <c r="A1134" s="15"/>
      <c r="B1134" s="16"/>
      <c r="C1134" s="16"/>
      <c r="D1134" s="248"/>
      <c r="E1134" s="16"/>
      <c r="F1134" s="16"/>
      <c r="G1134" s="16"/>
      <c r="H1134" s="16"/>
    </row>
    <row r="1135" spans="1:8" x14ac:dyDescent="0.2">
      <c r="A1135" s="15"/>
      <c r="B1135" s="16"/>
      <c r="C1135" s="16"/>
      <c r="D1135" s="248"/>
      <c r="E1135" s="16"/>
      <c r="F1135" s="16"/>
      <c r="G1135" s="16"/>
      <c r="H1135" s="16"/>
    </row>
    <row r="1136" spans="1:8" x14ac:dyDescent="0.2">
      <c r="A1136" s="15"/>
      <c r="B1136" s="16"/>
      <c r="C1136" s="16"/>
      <c r="D1136" s="248"/>
      <c r="E1136" s="16"/>
      <c r="F1136" s="16"/>
      <c r="G1136" s="16"/>
      <c r="H1136" s="16"/>
    </row>
    <row r="1137" spans="1:8" x14ac:dyDescent="0.2">
      <c r="A1137" s="15"/>
      <c r="B1137" s="16"/>
      <c r="C1137" s="16"/>
      <c r="D1137" s="248"/>
      <c r="E1137" s="16"/>
      <c r="F1137" s="16"/>
      <c r="G1137" s="16"/>
      <c r="H1137" s="16"/>
    </row>
    <row r="1138" spans="1:8" x14ac:dyDescent="0.2">
      <c r="A1138" s="15"/>
      <c r="B1138" s="16"/>
      <c r="C1138" s="16"/>
      <c r="D1138" s="248"/>
      <c r="E1138" s="16"/>
      <c r="F1138" s="16"/>
      <c r="G1138" s="16"/>
      <c r="H1138" s="16"/>
    </row>
    <row r="1139" spans="1:8" x14ac:dyDescent="0.2">
      <c r="A1139" s="15"/>
      <c r="B1139" s="16"/>
      <c r="C1139" s="16"/>
      <c r="D1139" s="248"/>
      <c r="E1139" s="16"/>
      <c r="F1139" s="16"/>
      <c r="G1139" s="16"/>
      <c r="H1139" s="16"/>
    </row>
    <row r="1140" spans="1:8" x14ac:dyDescent="0.2">
      <c r="A1140" s="15"/>
      <c r="B1140" s="16"/>
      <c r="C1140" s="16"/>
      <c r="D1140" s="248"/>
      <c r="E1140" s="16"/>
      <c r="F1140" s="16"/>
      <c r="G1140" s="16"/>
      <c r="H1140" s="16"/>
    </row>
    <row r="1141" spans="1:8" x14ac:dyDescent="0.2">
      <c r="A1141" s="15"/>
      <c r="B1141" s="16"/>
      <c r="C1141" s="16"/>
      <c r="D1141" s="248"/>
      <c r="E1141" s="16"/>
      <c r="F1141" s="16"/>
      <c r="G1141" s="16"/>
      <c r="H1141" s="16"/>
    </row>
    <row r="1142" spans="1:8" x14ac:dyDescent="0.2">
      <c r="A1142" s="15"/>
      <c r="B1142" s="16"/>
      <c r="C1142" s="16"/>
      <c r="D1142" s="248"/>
      <c r="E1142" s="16"/>
      <c r="F1142" s="16"/>
      <c r="G1142" s="16"/>
      <c r="H1142" s="16"/>
    </row>
    <row r="1143" spans="1:8" x14ac:dyDescent="0.2">
      <c r="A1143" s="15"/>
      <c r="B1143" s="16"/>
      <c r="C1143" s="16"/>
      <c r="D1143" s="248"/>
      <c r="E1143" s="16"/>
      <c r="F1143" s="16"/>
      <c r="G1143" s="16"/>
      <c r="H1143" s="16"/>
    </row>
    <row r="1144" spans="1:8" x14ac:dyDescent="0.2">
      <c r="A1144" s="15"/>
      <c r="B1144" s="16"/>
      <c r="C1144" s="16"/>
      <c r="D1144" s="248"/>
      <c r="E1144" s="16"/>
      <c r="F1144" s="16"/>
      <c r="G1144" s="16"/>
      <c r="H1144" s="16"/>
    </row>
    <row r="1145" spans="1:8" x14ac:dyDescent="0.2">
      <c r="A1145" s="15"/>
      <c r="B1145" s="16"/>
      <c r="C1145" s="16"/>
      <c r="D1145" s="248"/>
      <c r="E1145" s="16"/>
      <c r="F1145" s="16"/>
      <c r="G1145" s="16"/>
      <c r="H1145" s="16"/>
    </row>
    <row r="1146" spans="1:8" x14ac:dyDescent="0.2">
      <c r="A1146" s="15"/>
      <c r="B1146" s="16"/>
      <c r="C1146" s="16"/>
      <c r="D1146" s="248"/>
      <c r="E1146" s="16"/>
      <c r="F1146" s="16"/>
      <c r="G1146" s="16"/>
      <c r="H1146" s="16"/>
    </row>
    <row r="1147" spans="1:8" x14ac:dyDescent="0.2">
      <c r="A1147" s="15"/>
      <c r="B1147" s="16"/>
      <c r="C1147" s="16"/>
      <c r="D1147" s="248"/>
      <c r="E1147" s="16"/>
      <c r="F1147" s="16"/>
      <c r="G1147" s="16"/>
      <c r="H1147" s="16"/>
    </row>
    <row r="1148" spans="1:8" x14ac:dyDescent="0.2">
      <c r="A1148" s="15"/>
      <c r="B1148" s="16"/>
      <c r="C1148" s="16"/>
      <c r="D1148" s="248"/>
      <c r="E1148" s="16"/>
      <c r="F1148" s="16"/>
      <c r="G1148" s="16"/>
      <c r="H1148" s="16"/>
    </row>
    <row r="1149" spans="1:8" x14ac:dyDescent="0.2">
      <c r="A1149" s="15"/>
      <c r="B1149" s="16"/>
      <c r="C1149" s="16"/>
      <c r="D1149" s="248"/>
      <c r="E1149" s="16"/>
      <c r="F1149" s="16"/>
      <c r="G1149" s="16"/>
      <c r="H1149" s="16"/>
    </row>
    <row r="1150" spans="1:8" x14ac:dyDescent="0.2">
      <c r="A1150" s="15"/>
      <c r="B1150" s="16"/>
      <c r="C1150" s="16"/>
      <c r="D1150" s="248"/>
      <c r="E1150" s="16"/>
      <c r="F1150" s="16"/>
      <c r="G1150" s="16"/>
      <c r="H1150" s="16"/>
    </row>
    <row r="1151" spans="1:8" x14ac:dyDescent="0.2">
      <c r="A1151" s="15"/>
      <c r="B1151" s="16"/>
      <c r="C1151" s="16"/>
      <c r="D1151" s="248"/>
      <c r="E1151" s="16"/>
      <c r="F1151" s="16"/>
      <c r="G1151" s="16"/>
      <c r="H1151" s="16"/>
    </row>
    <row r="1152" spans="1:8" x14ac:dyDescent="0.2">
      <c r="A1152" s="15"/>
      <c r="B1152" s="16"/>
      <c r="C1152" s="16"/>
      <c r="D1152" s="248"/>
      <c r="E1152" s="16"/>
      <c r="F1152" s="16"/>
      <c r="G1152" s="16"/>
      <c r="H1152" s="16"/>
    </row>
    <row r="1153" spans="1:8" x14ac:dyDescent="0.2">
      <c r="A1153" s="15"/>
      <c r="B1153" s="16"/>
      <c r="C1153" s="16"/>
      <c r="D1153" s="248"/>
      <c r="E1153" s="16"/>
      <c r="F1153" s="16"/>
      <c r="G1153" s="16"/>
      <c r="H1153" s="16"/>
    </row>
    <row r="1154" spans="1:8" x14ac:dyDescent="0.2">
      <c r="A1154" s="15"/>
      <c r="B1154" s="16"/>
      <c r="C1154" s="16"/>
      <c r="D1154" s="248"/>
      <c r="E1154" s="16"/>
      <c r="F1154" s="16"/>
      <c r="G1154" s="16"/>
      <c r="H1154" s="16"/>
    </row>
    <row r="1155" spans="1:8" x14ac:dyDescent="0.2">
      <c r="A1155" s="15"/>
      <c r="B1155" s="16"/>
      <c r="C1155" s="16"/>
      <c r="D1155" s="248"/>
      <c r="E1155" s="16"/>
      <c r="F1155" s="16"/>
      <c r="G1155" s="16"/>
      <c r="H1155" s="16"/>
    </row>
    <row r="1156" spans="1:8" x14ac:dyDescent="0.2">
      <c r="A1156" s="15"/>
      <c r="B1156" s="16"/>
      <c r="C1156" s="16"/>
      <c r="D1156" s="248"/>
      <c r="E1156" s="16"/>
      <c r="F1156" s="16"/>
      <c r="G1156" s="16"/>
      <c r="H1156" s="16"/>
    </row>
    <row r="1157" spans="1:8" x14ac:dyDescent="0.2">
      <c r="A1157" s="15"/>
      <c r="B1157" s="16"/>
      <c r="C1157" s="16"/>
      <c r="D1157" s="248"/>
      <c r="E1157" s="16"/>
      <c r="F1157" s="16"/>
      <c r="G1157" s="16"/>
      <c r="H1157" s="16"/>
    </row>
    <row r="1158" spans="1:8" x14ac:dyDescent="0.2">
      <c r="A1158" s="15"/>
      <c r="B1158" s="16"/>
      <c r="C1158" s="16"/>
      <c r="D1158" s="248"/>
      <c r="E1158" s="16"/>
      <c r="F1158" s="16"/>
      <c r="G1158" s="16"/>
      <c r="H1158" s="16"/>
    </row>
    <row r="1159" spans="1:8" x14ac:dyDescent="0.2">
      <c r="A1159" s="15"/>
      <c r="B1159" s="16"/>
      <c r="C1159" s="16"/>
      <c r="D1159" s="248"/>
      <c r="E1159" s="16"/>
      <c r="F1159" s="16"/>
      <c r="G1159" s="16"/>
      <c r="H1159" s="16"/>
    </row>
    <row r="1160" spans="1:8" x14ac:dyDescent="0.2">
      <c r="A1160" s="15"/>
      <c r="B1160" s="16"/>
      <c r="C1160" s="16"/>
      <c r="D1160" s="248"/>
      <c r="E1160" s="16"/>
      <c r="F1160" s="16"/>
      <c r="G1160" s="16"/>
      <c r="H1160" s="16"/>
    </row>
    <row r="1161" spans="1:8" x14ac:dyDescent="0.2">
      <c r="A1161" s="15"/>
      <c r="B1161" s="16"/>
      <c r="C1161" s="16"/>
      <c r="D1161" s="248"/>
      <c r="E1161" s="16"/>
      <c r="F1161" s="16"/>
      <c r="G1161" s="16"/>
      <c r="H1161" s="16"/>
    </row>
    <row r="1162" spans="1:8" x14ac:dyDescent="0.2">
      <c r="A1162" s="15"/>
      <c r="B1162" s="16"/>
      <c r="C1162" s="16"/>
      <c r="D1162" s="248"/>
      <c r="E1162" s="16"/>
      <c r="F1162" s="16"/>
      <c r="G1162" s="16"/>
      <c r="H1162" s="16"/>
    </row>
    <row r="1163" spans="1:8" x14ac:dyDescent="0.2">
      <c r="A1163" s="15"/>
      <c r="B1163" s="16"/>
      <c r="C1163" s="16"/>
      <c r="D1163" s="248"/>
      <c r="E1163" s="16"/>
      <c r="F1163" s="16"/>
      <c r="G1163" s="16"/>
      <c r="H1163" s="16"/>
    </row>
    <row r="1164" spans="1:8" x14ac:dyDescent="0.2">
      <c r="A1164" s="15"/>
      <c r="B1164" s="16"/>
      <c r="C1164" s="16"/>
      <c r="D1164" s="248"/>
      <c r="E1164" s="16"/>
      <c r="F1164" s="16"/>
      <c r="G1164" s="16"/>
      <c r="H1164" s="16"/>
    </row>
    <row r="1165" spans="1:8" x14ac:dyDescent="0.2">
      <c r="A1165" s="15"/>
      <c r="B1165" s="16"/>
      <c r="C1165" s="16"/>
      <c r="D1165" s="248"/>
      <c r="E1165" s="16"/>
      <c r="F1165" s="16"/>
      <c r="G1165" s="16"/>
      <c r="H1165" s="16"/>
    </row>
    <row r="1166" spans="1:8" x14ac:dyDescent="0.2">
      <c r="A1166" s="15"/>
      <c r="B1166" s="16"/>
      <c r="C1166" s="16"/>
      <c r="D1166" s="248"/>
      <c r="E1166" s="16"/>
      <c r="F1166" s="16"/>
      <c r="G1166" s="16"/>
      <c r="H1166" s="16"/>
    </row>
    <row r="1167" spans="1:8" x14ac:dyDescent="0.2">
      <c r="A1167" s="15"/>
      <c r="B1167" s="16"/>
      <c r="C1167" s="16"/>
      <c r="D1167" s="248"/>
      <c r="E1167" s="16"/>
      <c r="F1167" s="16"/>
      <c r="G1167" s="16"/>
      <c r="H1167" s="16"/>
    </row>
    <row r="1168" spans="1:8" x14ac:dyDescent="0.2">
      <c r="A1168" s="15"/>
      <c r="B1168" s="16"/>
      <c r="C1168" s="16"/>
      <c r="D1168" s="248"/>
      <c r="E1168" s="16"/>
      <c r="F1168" s="16"/>
      <c r="G1168" s="16"/>
      <c r="H1168" s="16"/>
    </row>
    <row r="1169" spans="1:8" x14ac:dyDescent="0.2">
      <c r="A1169" s="15"/>
      <c r="B1169" s="16"/>
      <c r="C1169" s="16"/>
      <c r="D1169" s="248"/>
      <c r="E1169" s="16"/>
      <c r="F1169" s="16"/>
      <c r="G1169" s="16"/>
      <c r="H1169" s="16"/>
    </row>
    <row r="1170" spans="1:8" x14ac:dyDescent="0.2">
      <c r="A1170" s="15"/>
      <c r="B1170" s="16"/>
      <c r="C1170" s="16"/>
      <c r="D1170" s="248"/>
      <c r="E1170" s="16"/>
      <c r="F1170" s="16"/>
      <c r="G1170" s="16"/>
      <c r="H1170" s="16"/>
    </row>
    <row r="1171" spans="1:8" x14ac:dyDescent="0.2">
      <c r="A1171" s="15"/>
      <c r="B1171" s="16"/>
      <c r="C1171" s="16"/>
      <c r="D1171" s="248"/>
      <c r="E1171" s="16"/>
      <c r="F1171" s="16"/>
      <c r="G1171" s="16"/>
      <c r="H1171" s="16"/>
    </row>
    <row r="1172" spans="1:8" x14ac:dyDescent="0.2">
      <c r="A1172" s="15"/>
      <c r="B1172" s="16"/>
      <c r="C1172" s="16"/>
      <c r="D1172" s="248"/>
      <c r="E1172" s="16"/>
      <c r="F1172" s="16"/>
      <c r="G1172" s="16"/>
      <c r="H1172" s="16"/>
    </row>
    <row r="1173" spans="1:8" x14ac:dyDescent="0.2">
      <c r="A1173" s="15"/>
      <c r="B1173" s="16"/>
      <c r="C1173" s="16"/>
      <c r="D1173" s="248"/>
      <c r="E1173" s="16"/>
      <c r="F1173" s="16"/>
      <c r="G1173" s="16"/>
      <c r="H1173" s="16"/>
    </row>
    <row r="1174" spans="1:8" x14ac:dyDescent="0.2">
      <c r="A1174" s="15"/>
      <c r="B1174" s="16"/>
      <c r="C1174" s="16"/>
      <c r="D1174" s="248"/>
      <c r="E1174" s="16"/>
      <c r="F1174" s="16"/>
      <c r="G1174" s="16"/>
      <c r="H1174" s="16"/>
    </row>
    <row r="1175" spans="1:8" x14ac:dyDescent="0.2">
      <c r="A1175" s="15"/>
      <c r="B1175" s="16"/>
      <c r="C1175" s="16"/>
      <c r="D1175" s="248"/>
      <c r="E1175" s="16"/>
      <c r="F1175" s="16"/>
      <c r="G1175" s="16"/>
      <c r="H1175" s="16"/>
    </row>
    <row r="1176" spans="1:8" x14ac:dyDescent="0.2">
      <c r="A1176" s="15"/>
      <c r="B1176" s="16"/>
      <c r="C1176" s="16"/>
      <c r="D1176" s="248"/>
      <c r="E1176" s="16"/>
      <c r="F1176" s="16"/>
      <c r="G1176" s="16"/>
      <c r="H1176" s="16"/>
    </row>
    <row r="1177" spans="1:8" x14ac:dyDescent="0.2">
      <c r="A1177" s="15"/>
      <c r="B1177" s="16"/>
      <c r="C1177" s="16"/>
      <c r="D1177" s="248"/>
      <c r="E1177" s="16"/>
      <c r="F1177" s="16"/>
      <c r="G1177" s="16"/>
      <c r="H1177" s="16"/>
    </row>
    <row r="1178" spans="1:8" x14ac:dyDescent="0.2">
      <c r="A1178" s="15"/>
      <c r="B1178" s="16"/>
      <c r="C1178" s="16"/>
      <c r="D1178" s="248"/>
      <c r="E1178" s="16"/>
      <c r="F1178" s="16"/>
      <c r="G1178" s="16"/>
      <c r="H1178" s="16"/>
    </row>
    <row r="1179" spans="1:8" x14ac:dyDescent="0.2">
      <c r="A1179" s="15"/>
      <c r="B1179" s="16"/>
      <c r="C1179" s="16"/>
      <c r="D1179" s="248"/>
      <c r="E1179" s="16"/>
      <c r="F1179" s="16"/>
      <c r="G1179" s="16"/>
      <c r="H1179" s="16"/>
    </row>
    <row r="1180" spans="1:8" x14ac:dyDescent="0.2">
      <c r="A1180" s="15"/>
      <c r="B1180" s="16"/>
      <c r="C1180" s="16"/>
      <c r="D1180" s="248"/>
      <c r="E1180" s="16"/>
      <c r="F1180" s="16"/>
      <c r="G1180" s="16"/>
      <c r="H1180" s="16"/>
    </row>
    <row r="1181" spans="1:8" x14ac:dyDescent="0.2">
      <c r="A1181" s="15"/>
      <c r="B1181" s="16"/>
      <c r="C1181" s="16"/>
      <c r="D1181" s="248"/>
      <c r="E1181" s="16"/>
      <c r="F1181" s="16"/>
      <c r="G1181" s="16"/>
      <c r="H1181" s="16"/>
    </row>
    <row r="1182" spans="1:8" x14ac:dyDescent="0.2">
      <c r="A1182" s="15"/>
      <c r="B1182" s="16"/>
      <c r="C1182" s="16"/>
      <c r="D1182" s="248"/>
      <c r="E1182" s="16"/>
      <c r="F1182" s="16"/>
      <c r="G1182" s="16"/>
      <c r="H1182" s="16"/>
    </row>
    <row r="1183" spans="1:8" x14ac:dyDescent="0.2">
      <c r="A1183" s="15"/>
      <c r="B1183" s="16"/>
      <c r="C1183" s="16"/>
      <c r="D1183" s="248"/>
      <c r="E1183" s="16"/>
      <c r="F1183" s="16"/>
      <c r="G1183" s="16"/>
      <c r="H1183" s="16"/>
    </row>
    <row r="1184" spans="1:8" x14ac:dyDescent="0.2">
      <c r="A1184" s="15"/>
      <c r="B1184" s="16"/>
      <c r="C1184" s="16"/>
      <c r="D1184" s="248"/>
      <c r="E1184" s="16"/>
      <c r="F1184" s="16"/>
      <c r="G1184" s="16"/>
      <c r="H1184" s="16"/>
    </row>
    <row r="1185" spans="1:8" x14ac:dyDescent="0.2">
      <c r="A1185" s="15"/>
      <c r="B1185" s="16"/>
      <c r="C1185" s="16"/>
      <c r="D1185" s="248"/>
      <c r="E1185" s="16"/>
      <c r="F1185" s="16"/>
      <c r="G1185" s="16"/>
      <c r="H1185" s="16"/>
    </row>
    <row r="1186" spans="1:8" x14ac:dyDescent="0.2">
      <c r="A1186" s="15"/>
      <c r="B1186" s="16"/>
      <c r="C1186" s="16"/>
      <c r="D1186" s="248"/>
      <c r="E1186" s="16"/>
      <c r="F1186" s="16"/>
      <c r="G1186" s="16"/>
      <c r="H1186" s="16"/>
    </row>
    <row r="1187" spans="1:8" x14ac:dyDescent="0.2">
      <c r="A1187" s="15"/>
      <c r="B1187" s="16"/>
      <c r="C1187" s="16"/>
      <c r="D1187" s="248"/>
      <c r="E1187" s="16"/>
      <c r="F1187" s="16"/>
      <c r="G1187" s="16"/>
      <c r="H1187" s="16"/>
    </row>
    <row r="1188" spans="1:8" x14ac:dyDescent="0.2">
      <c r="A1188" s="15"/>
      <c r="B1188" s="16"/>
      <c r="C1188" s="16"/>
      <c r="D1188" s="248"/>
      <c r="E1188" s="16"/>
      <c r="F1188" s="16"/>
      <c r="G1188" s="16"/>
      <c r="H1188" s="16"/>
    </row>
    <row r="1189" spans="1:8" x14ac:dyDescent="0.2">
      <c r="A1189" s="15"/>
      <c r="B1189" s="16"/>
      <c r="C1189" s="16"/>
      <c r="D1189" s="248"/>
      <c r="E1189" s="16"/>
      <c r="F1189" s="16"/>
      <c r="G1189" s="16"/>
      <c r="H1189" s="16"/>
    </row>
    <row r="1190" spans="1:8" x14ac:dyDescent="0.2">
      <c r="A1190" s="15"/>
      <c r="B1190" s="16"/>
      <c r="C1190" s="16"/>
      <c r="D1190" s="248"/>
      <c r="E1190" s="16"/>
      <c r="F1190" s="16"/>
      <c r="G1190" s="16"/>
      <c r="H1190" s="16"/>
    </row>
    <row r="1191" spans="1:8" x14ac:dyDescent="0.2">
      <c r="A1191" s="15"/>
      <c r="B1191" s="16"/>
      <c r="C1191" s="16"/>
      <c r="D1191" s="248"/>
      <c r="E1191" s="16"/>
      <c r="F1191" s="16"/>
      <c r="G1191" s="16"/>
      <c r="H1191" s="16"/>
    </row>
    <row r="1192" spans="1:8" x14ac:dyDescent="0.2">
      <c r="A1192" s="15"/>
      <c r="B1192" s="16"/>
      <c r="C1192" s="16"/>
      <c r="D1192" s="248"/>
      <c r="E1192" s="16"/>
      <c r="F1192" s="16"/>
      <c r="G1192" s="16"/>
      <c r="H1192" s="16"/>
    </row>
    <row r="1193" spans="1:8" x14ac:dyDescent="0.2">
      <c r="A1193" s="15"/>
      <c r="B1193" s="16"/>
      <c r="C1193" s="16"/>
      <c r="D1193" s="248"/>
      <c r="E1193" s="16"/>
      <c r="F1193" s="16"/>
      <c r="G1193" s="16"/>
      <c r="H1193" s="16"/>
    </row>
    <row r="1194" spans="1:8" x14ac:dyDescent="0.2">
      <c r="A1194" s="15"/>
      <c r="B1194" s="16"/>
      <c r="C1194" s="16"/>
      <c r="D1194" s="248"/>
      <c r="E1194" s="16"/>
      <c r="F1194" s="16"/>
      <c r="G1194" s="16"/>
      <c r="H1194" s="16"/>
    </row>
    <row r="1195" spans="1:8" x14ac:dyDescent="0.2">
      <c r="A1195" s="15"/>
      <c r="B1195" s="16"/>
      <c r="C1195" s="16"/>
      <c r="D1195" s="248"/>
      <c r="E1195" s="16"/>
      <c r="F1195" s="16"/>
      <c r="G1195" s="16"/>
      <c r="H1195" s="16"/>
    </row>
    <row r="1196" spans="1:8" x14ac:dyDescent="0.2">
      <c r="A1196" s="15"/>
      <c r="B1196" s="16"/>
      <c r="C1196" s="16"/>
      <c r="D1196" s="248"/>
      <c r="E1196" s="16"/>
      <c r="F1196" s="16"/>
      <c r="G1196" s="16"/>
      <c r="H1196" s="16"/>
    </row>
    <row r="1197" spans="1:8" x14ac:dyDescent="0.2">
      <c r="A1197" s="15"/>
      <c r="B1197" s="16"/>
      <c r="C1197" s="16"/>
      <c r="D1197" s="248"/>
      <c r="E1197" s="16"/>
      <c r="F1197" s="16"/>
      <c r="G1197" s="16"/>
      <c r="H1197" s="16"/>
    </row>
    <row r="1198" spans="1:8" x14ac:dyDescent="0.2">
      <c r="A1198" s="15"/>
      <c r="B1198" s="16"/>
      <c r="C1198" s="16"/>
      <c r="D1198" s="248"/>
      <c r="E1198" s="16"/>
      <c r="F1198" s="16"/>
      <c r="G1198" s="16"/>
      <c r="H1198" s="16"/>
    </row>
    <row r="1199" spans="1:8" x14ac:dyDescent="0.2">
      <c r="A1199" s="15"/>
      <c r="B1199" s="16"/>
      <c r="C1199" s="16"/>
      <c r="D1199" s="248"/>
      <c r="E1199" s="16"/>
      <c r="F1199" s="16"/>
      <c r="G1199" s="16"/>
      <c r="H1199" s="16"/>
    </row>
    <row r="1200" spans="1:8" x14ac:dyDescent="0.2">
      <c r="A1200" s="15"/>
      <c r="B1200" s="16"/>
      <c r="C1200" s="16"/>
      <c r="D1200" s="248"/>
      <c r="E1200" s="16"/>
      <c r="F1200" s="16"/>
      <c r="G1200" s="16"/>
      <c r="H1200" s="16"/>
    </row>
    <row r="1201" spans="1:8" x14ac:dyDescent="0.2">
      <c r="A1201" s="15"/>
      <c r="B1201" s="16"/>
      <c r="C1201" s="16"/>
      <c r="D1201" s="248"/>
      <c r="E1201" s="16"/>
      <c r="F1201" s="16"/>
      <c r="G1201" s="16"/>
      <c r="H1201" s="16"/>
    </row>
    <row r="1202" spans="1:8" x14ac:dyDescent="0.2">
      <c r="A1202" s="15"/>
      <c r="B1202" s="16"/>
      <c r="C1202" s="16"/>
      <c r="D1202" s="248"/>
      <c r="E1202" s="16"/>
      <c r="F1202" s="16"/>
      <c r="G1202" s="16"/>
      <c r="H1202" s="16"/>
    </row>
    <row r="1203" spans="1:8" x14ac:dyDescent="0.2">
      <c r="A1203" s="15"/>
      <c r="B1203" s="16"/>
      <c r="C1203" s="16"/>
      <c r="D1203" s="248"/>
      <c r="E1203" s="16"/>
      <c r="F1203" s="16"/>
      <c r="G1203" s="16"/>
      <c r="H1203" s="16"/>
    </row>
    <row r="1204" spans="1:8" x14ac:dyDescent="0.2">
      <c r="A1204" s="15"/>
      <c r="B1204" s="16"/>
      <c r="C1204" s="16"/>
      <c r="D1204" s="248"/>
      <c r="E1204" s="16"/>
      <c r="F1204" s="16"/>
      <c r="G1204" s="16"/>
      <c r="H1204" s="16"/>
    </row>
    <row r="1205" spans="1:8" x14ac:dyDescent="0.2">
      <c r="A1205" s="15"/>
      <c r="B1205" s="16"/>
      <c r="C1205" s="16"/>
      <c r="D1205" s="248"/>
      <c r="E1205" s="16"/>
      <c r="F1205" s="16"/>
      <c r="G1205" s="16"/>
      <c r="H1205" s="16"/>
    </row>
    <row r="1206" spans="1:8" x14ac:dyDescent="0.2">
      <c r="A1206" s="15"/>
      <c r="B1206" s="16"/>
      <c r="C1206" s="16"/>
      <c r="D1206" s="248"/>
      <c r="E1206" s="16"/>
      <c r="F1206" s="16"/>
      <c r="G1206" s="16"/>
      <c r="H1206" s="16"/>
    </row>
    <row r="1207" spans="1:8" x14ac:dyDescent="0.2">
      <c r="A1207" s="15"/>
      <c r="B1207" s="16"/>
      <c r="C1207" s="16"/>
      <c r="D1207" s="248"/>
      <c r="E1207" s="16"/>
      <c r="F1207" s="16"/>
      <c r="G1207" s="16"/>
      <c r="H1207" s="16"/>
    </row>
    <row r="1208" spans="1:8" x14ac:dyDescent="0.2">
      <c r="A1208" s="15"/>
      <c r="B1208" s="16"/>
      <c r="C1208" s="16"/>
      <c r="D1208" s="248"/>
      <c r="E1208" s="16"/>
      <c r="F1208" s="16"/>
      <c r="G1208" s="16"/>
      <c r="H1208" s="16"/>
    </row>
    <row r="1209" spans="1:8" x14ac:dyDescent="0.2">
      <c r="A1209" s="15"/>
      <c r="B1209" s="16"/>
      <c r="C1209" s="16"/>
      <c r="D1209" s="248"/>
      <c r="E1209" s="16"/>
      <c r="F1209" s="16"/>
      <c r="G1209" s="16"/>
      <c r="H1209" s="16"/>
    </row>
    <row r="1210" spans="1:8" x14ac:dyDescent="0.2">
      <c r="A1210" s="15"/>
      <c r="B1210" s="16"/>
      <c r="C1210" s="16"/>
      <c r="D1210" s="248"/>
      <c r="E1210" s="16"/>
      <c r="F1210" s="16"/>
      <c r="G1210" s="16"/>
      <c r="H1210" s="16"/>
    </row>
    <row r="1211" spans="1:8" x14ac:dyDescent="0.2">
      <c r="A1211" s="15"/>
      <c r="B1211" s="16"/>
      <c r="C1211" s="16"/>
      <c r="D1211" s="248"/>
      <c r="E1211" s="16"/>
      <c r="F1211" s="16"/>
      <c r="G1211" s="16"/>
      <c r="H1211" s="16"/>
    </row>
    <row r="1212" spans="1:8" x14ac:dyDescent="0.2">
      <c r="A1212" s="15"/>
      <c r="B1212" s="16"/>
      <c r="C1212" s="16"/>
      <c r="D1212" s="248"/>
      <c r="E1212" s="16"/>
      <c r="F1212" s="16"/>
      <c r="G1212" s="16"/>
      <c r="H1212" s="16"/>
    </row>
    <row r="1213" spans="1:8" x14ac:dyDescent="0.2">
      <c r="A1213" s="15"/>
      <c r="B1213" s="16"/>
      <c r="C1213" s="16"/>
      <c r="D1213" s="248"/>
      <c r="E1213" s="16"/>
      <c r="F1213" s="16"/>
      <c r="G1213" s="16"/>
      <c r="H1213" s="16"/>
    </row>
    <row r="1214" spans="1:8" x14ac:dyDescent="0.2">
      <c r="A1214" s="15"/>
      <c r="B1214" s="16"/>
      <c r="C1214" s="16"/>
      <c r="D1214" s="248"/>
      <c r="E1214" s="16"/>
      <c r="F1214" s="16"/>
      <c r="G1214" s="16"/>
      <c r="H1214" s="16"/>
    </row>
    <row r="1215" spans="1:8" x14ac:dyDescent="0.2">
      <c r="A1215" s="15"/>
      <c r="B1215" s="16"/>
      <c r="C1215" s="16"/>
      <c r="D1215" s="248"/>
      <c r="E1215" s="16"/>
      <c r="F1215" s="16"/>
      <c r="G1215" s="16"/>
      <c r="H1215" s="16"/>
    </row>
    <row r="1216" spans="1:8" x14ac:dyDescent="0.2">
      <c r="A1216" s="15"/>
      <c r="B1216" s="16"/>
      <c r="C1216" s="16"/>
      <c r="D1216" s="248"/>
      <c r="E1216" s="16"/>
      <c r="F1216" s="16"/>
      <c r="G1216" s="16"/>
      <c r="H1216" s="16"/>
    </row>
    <row r="1217" spans="1:8" x14ac:dyDescent="0.2">
      <c r="A1217" s="15"/>
      <c r="B1217" s="16"/>
      <c r="C1217" s="16"/>
      <c r="D1217" s="248"/>
      <c r="E1217" s="16"/>
      <c r="F1217" s="16"/>
      <c r="G1217" s="16"/>
      <c r="H1217" s="16"/>
    </row>
    <row r="1218" spans="1:8" x14ac:dyDescent="0.2">
      <c r="A1218" s="15"/>
      <c r="B1218" s="16"/>
      <c r="C1218" s="16"/>
      <c r="D1218" s="248"/>
      <c r="E1218" s="16"/>
      <c r="F1218" s="16"/>
      <c r="G1218" s="16"/>
      <c r="H1218" s="16"/>
    </row>
    <row r="1219" spans="1:8" x14ac:dyDescent="0.2">
      <c r="A1219" s="15"/>
      <c r="B1219" s="16"/>
      <c r="C1219" s="16"/>
      <c r="D1219" s="248"/>
      <c r="E1219" s="16"/>
      <c r="F1219" s="16"/>
      <c r="G1219" s="16"/>
      <c r="H1219" s="16"/>
    </row>
    <row r="1220" spans="1:8" x14ac:dyDescent="0.2">
      <c r="A1220" s="15"/>
      <c r="B1220" s="16"/>
      <c r="C1220" s="16"/>
      <c r="D1220" s="248"/>
      <c r="E1220" s="16"/>
      <c r="F1220" s="16"/>
      <c r="G1220" s="16"/>
      <c r="H1220" s="16"/>
    </row>
    <row r="1221" spans="1:8" x14ac:dyDescent="0.2">
      <c r="A1221" s="15"/>
      <c r="B1221" s="16"/>
      <c r="C1221" s="16"/>
      <c r="D1221" s="248"/>
      <c r="E1221" s="16"/>
      <c r="F1221" s="16"/>
      <c r="G1221" s="16"/>
      <c r="H1221" s="16"/>
    </row>
    <row r="1222" spans="1:8" x14ac:dyDescent="0.2">
      <c r="A1222" s="15"/>
      <c r="B1222" s="16"/>
      <c r="C1222" s="16"/>
      <c r="D1222" s="248"/>
      <c r="E1222" s="16"/>
      <c r="F1222" s="16"/>
      <c r="G1222" s="16"/>
      <c r="H1222" s="16"/>
    </row>
    <row r="1223" spans="1:8" x14ac:dyDescent="0.2">
      <c r="A1223" s="15"/>
      <c r="B1223" s="16"/>
      <c r="C1223" s="16"/>
      <c r="D1223" s="248"/>
      <c r="E1223" s="16"/>
      <c r="F1223" s="16"/>
      <c r="G1223" s="16"/>
      <c r="H1223" s="16"/>
    </row>
    <row r="1224" spans="1:8" x14ac:dyDescent="0.2">
      <c r="A1224" s="15"/>
      <c r="B1224" s="16"/>
      <c r="C1224" s="16"/>
      <c r="D1224" s="248"/>
      <c r="E1224" s="16"/>
      <c r="F1224" s="16"/>
      <c r="G1224" s="16"/>
      <c r="H1224" s="16"/>
    </row>
    <row r="1225" spans="1:8" x14ac:dyDescent="0.2">
      <c r="A1225" s="15"/>
      <c r="B1225" s="16"/>
      <c r="C1225" s="16"/>
      <c r="D1225" s="248"/>
      <c r="E1225" s="16"/>
      <c r="F1225" s="16"/>
      <c r="G1225" s="16"/>
      <c r="H1225" s="16"/>
    </row>
    <row r="1226" spans="1:8" x14ac:dyDescent="0.2">
      <c r="A1226" s="15"/>
      <c r="B1226" s="16"/>
      <c r="C1226" s="16"/>
      <c r="D1226" s="248"/>
      <c r="E1226" s="16"/>
      <c r="F1226" s="16"/>
      <c r="G1226" s="16"/>
      <c r="H1226" s="16"/>
    </row>
    <row r="1227" spans="1:8" x14ac:dyDescent="0.2">
      <c r="A1227" s="15"/>
      <c r="B1227" s="16"/>
      <c r="C1227" s="16"/>
      <c r="D1227" s="248"/>
      <c r="E1227" s="16"/>
      <c r="F1227" s="16"/>
      <c r="G1227" s="16"/>
      <c r="H1227" s="16"/>
    </row>
    <row r="1228" spans="1:8" x14ac:dyDescent="0.2">
      <c r="A1228" s="15"/>
      <c r="B1228" s="16"/>
      <c r="C1228" s="16"/>
      <c r="D1228" s="248"/>
      <c r="E1228" s="16"/>
      <c r="F1228" s="16"/>
      <c r="G1228" s="16"/>
      <c r="H1228" s="16"/>
    </row>
    <row r="1229" spans="1:8" x14ac:dyDescent="0.2">
      <c r="A1229" s="15"/>
      <c r="B1229" s="16"/>
      <c r="C1229" s="16"/>
      <c r="D1229" s="248"/>
      <c r="E1229" s="16"/>
      <c r="F1229" s="16"/>
      <c r="G1229" s="16"/>
      <c r="H1229" s="16"/>
    </row>
    <row r="1230" spans="1:8" x14ac:dyDescent="0.2">
      <c r="A1230" s="15"/>
      <c r="B1230" s="16"/>
      <c r="C1230" s="16"/>
      <c r="D1230" s="248"/>
      <c r="E1230" s="16"/>
      <c r="F1230" s="16"/>
      <c r="G1230" s="16"/>
      <c r="H1230" s="16"/>
    </row>
    <row r="1231" spans="1:8" x14ac:dyDescent="0.2">
      <c r="A1231" s="15"/>
      <c r="B1231" s="16"/>
      <c r="C1231" s="16"/>
      <c r="D1231" s="248"/>
      <c r="E1231" s="16"/>
      <c r="F1231" s="16"/>
      <c r="G1231" s="16"/>
      <c r="H1231" s="16"/>
    </row>
    <row r="1232" spans="1:8" x14ac:dyDescent="0.2">
      <c r="A1232" s="15"/>
      <c r="B1232" s="16"/>
      <c r="C1232" s="16"/>
      <c r="D1232" s="248"/>
      <c r="E1232" s="16"/>
      <c r="F1232" s="16"/>
      <c r="G1232" s="16"/>
      <c r="H1232" s="16"/>
    </row>
    <row r="1233" spans="1:8" x14ac:dyDescent="0.2">
      <c r="A1233" s="15"/>
      <c r="B1233" s="16"/>
      <c r="C1233" s="16"/>
      <c r="D1233" s="248"/>
      <c r="E1233" s="16"/>
      <c r="F1233" s="16"/>
      <c r="G1233" s="16"/>
      <c r="H1233" s="16"/>
    </row>
    <row r="1234" spans="1:8" x14ac:dyDescent="0.2">
      <c r="A1234" s="15"/>
      <c r="B1234" s="16"/>
      <c r="C1234" s="16"/>
      <c r="D1234" s="248"/>
      <c r="E1234" s="16"/>
      <c r="F1234" s="16"/>
      <c r="G1234" s="16"/>
      <c r="H1234" s="16"/>
    </row>
    <row r="1235" spans="1:8" x14ac:dyDescent="0.2">
      <c r="A1235" s="15"/>
      <c r="B1235" s="16"/>
      <c r="C1235" s="16"/>
      <c r="D1235" s="248"/>
      <c r="E1235" s="16"/>
      <c r="F1235" s="16"/>
      <c r="G1235" s="16"/>
      <c r="H1235" s="16"/>
    </row>
    <row r="1236" spans="1:8" x14ac:dyDescent="0.2">
      <c r="A1236" s="15"/>
      <c r="B1236" s="16"/>
      <c r="C1236" s="16"/>
      <c r="D1236" s="248"/>
      <c r="E1236" s="16"/>
      <c r="F1236" s="16"/>
      <c r="G1236" s="16"/>
      <c r="H1236" s="16"/>
    </row>
    <row r="1237" spans="1:8" x14ac:dyDescent="0.2">
      <c r="A1237" s="15"/>
      <c r="B1237" s="16"/>
      <c r="C1237" s="16"/>
      <c r="D1237" s="248"/>
      <c r="E1237" s="16"/>
      <c r="F1237" s="16"/>
      <c r="G1237" s="16"/>
      <c r="H1237" s="16"/>
    </row>
    <row r="1238" spans="1:8" x14ac:dyDescent="0.2">
      <c r="A1238" s="15"/>
      <c r="B1238" s="16"/>
      <c r="C1238" s="16"/>
      <c r="D1238" s="248"/>
      <c r="E1238" s="16"/>
      <c r="F1238" s="16"/>
      <c r="G1238" s="16"/>
      <c r="H1238" s="16"/>
    </row>
    <row r="1239" spans="1:8" x14ac:dyDescent="0.2">
      <c r="A1239" s="15"/>
      <c r="B1239" s="16"/>
      <c r="C1239" s="16"/>
      <c r="D1239" s="248"/>
      <c r="E1239" s="16"/>
      <c r="F1239" s="16"/>
      <c r="G1239" s="16"/>
      <c r="H1239" s="16"/>
    </row>
    <row r="1240" spans="1:8" x14ac:dyDescent="0.2">
      <c r="A1240" s="15"/>
      <c r="B1240" s="16"/>
      <c r="C1240" s="16"/>
      <c r="D1240" s="248"/>
      <c r="E1240" s="16"/>
      <c r="F1240" s="16"/>
      <c r="G1240" s="16"/>
      <c r="H1240" s="16"/>
    </row>
    <row r="1241" spans="1:8" x14ac:dyDescent="0.2">
      <c r="A1241" s="15"/>
      <c r="B1241" s="16"/>
      <c r="C1241" s="16"/>
      <c r="D1241" s="248"/>
      <c r="E1241" s="16"/>
      <c r="F1241" s="16"/>
      <c r="G1241" s="16"/>
      <c r="H1241" s="16"/>
    </row>
    <row r="1242" spans="1:8" x14ac:dyDescent="0.2">
      <c r="A1242" s="15"/>
      <c r="B1242" s="16"/>
      <c r="C1242" s="16"/>
      <c r="D1242" s="248"/>
      <c r="E1242" s="16"/>
      <c r="F1242" s="16"/>
      <c r="G1242" s="16"/>
      <c r="H1242" s="16"/>
    </row>
    <row r="1243" spans="1:8" x14ac:dyDescent="0.2">
      <c r="A1243" s="15"/>
      <c r="B1243" s="16"/>
      <c r="C1243" s="16"/>
      <c r="D1243" s="248"/>
      <c r="E1243" s="16"/>
      <c r="F1243" s="16"/>
      <c r="G1243" s="16"/>
      <c r="H1243" s="16"/>
    </row>
    <row r="1244" spans="1:8" x14ac:dyDescent="0.2">
      <c r="A1244" s="15"/>
      <c r="B1244" s="16"/>
      <c r="C1244" s="16"/>
      <c r="D1244" s="248"/>
      <c r="E1244" s="16"/>
      <c r="F1244" s="16"/>
      <c r="G1244" s="16"/>
      <c r="H1244" s="16"/>
    </row>
    <row r="1245" spans="1:8" x14ac:dyDescent="0.2">
      <c r="A1245" s="15"/>
      <c r="B1245" s="16"/>
      <c r="C1245" s="16"/>
      <c r="D1245" s="248"/>
      <c r="E1245" s="16"/>
      <c r="F1245" s="16"/>
      <c r="G1245" s="16"/>
      <c r="H1245" s="16"/>
    </row>
    <row r="1246" spans="1:8" x14ac:dyDescent="0.2">
      <c r="A1246" s="15"/>
      <c r="B1246" s="16"/>
      <c r="C1246" s="16"/>
      <c r="D1246" s="248"/>
      <c r="E1246" s="16"/>
      <c r="F1246" s="16"/>
      <c r="G1246" s="16"/>
      <c r="H1246" s="16"/>
    </row>
    <row r="1247" spans="1:8" x14ac:dyDescent="0.2">
      <c r="A1247" s="15"/>
      <c r="B1247" s="16"/>
      <c r="C1247" s="16"/>
      <c r="D1247" s="248"/>
      <c r="E1247" s="16"/>
      <c r="F1247" s="16"/>
      <c r="G1247" s="16"/>
      <c r="H1247" s="16"/>
    </row>
    <row r="1248" spans="1:8" x14ac:dyDescent="0.2">
      <c r="A1248" s="15"/>
      <c r="B1248" s="16"/>
      <c r="C1248" s="16"/>
      <c r="D1248" s="248"/>
      <c r="E1248" s="16"/>
      <c r="F1248" s="16"/>
      <c r="G1248" s="16"/>
      <c r="H1248" s="16"/>
    </row>
    <row r="1249" spans="1:8" x14ac:dyDescent="0.2">
      <c r="A1249" s="15"/>
      <c r="B1249" s="16"/>
      <c r="C1249" s="16"/>
      <c r="D1249" s="248"/>
      <c r="E1249" s="16"/>
      <c r="F1249" s="16"/>
      <c r="G1249" s="16"/>
      <c r="H1249" s="16"/>
    </row>
    <row r="1250" spans="1:8" x14ac:dyDescent="0.2">
      <c r="A1250" s="15"/>
      <c r="B1250" s="16"/>
      <c r="C1250" s="16"/>
      <c r="D1250" s="248"/>
      <c r="E1250" s="16"/>
      <c r="F1250" s="16"/>
      <c r="G1250" s="16"/>
      <c r="H1250" s="16"/>
    </row>
    <row r="1251" spans="1:8" x14ac:dyDescent="0.2">
      <c r="A1251" s="15"/>
      <c r="B1251" s="16"/>
      <c r="C1251" s="16"/>
      <c r="D1251" s="248"/>
      <c r="E1251" s="16"/>
      <c r="F1251" s="16"/>
      <c r="G1251" s="16"/>
      <c r="H1251" s="16"/>
    </row>
    <row r="1252" spans="1:8" x14ac:dyDescent="0.2">
      <c r="A1252" s="15"/>
      <c r="B1252" s="16"/>
      <c r="C1252" s="16"/>
      <c r="D1252" s="248"/>
      <c r="E1252" s="16"/>
      <c r="F1252" s="16"/>
      <c r="G1252" s="16"/>
      <c r="H1252" s="16"/>
    </row>
    <row r="1253" spans="1:8" x14ac:dyDescent="0.2">
      <c r="A1253" s="15"/>
      <c r="B1253" s="16"/>
      <c r="C1253" s="16"/>
      <c r="D1253" s="248"/>
      <c r="E1253" s="16"/>
      <c r="F1253" s="16"/>
      <c r="G1253" s="16"/>
      <c r="H1253" s="16"/>
    </row>
    <row r="1254" spans="1:8" x14ac:dyDescent="0.2">
      <c r="A1254" s="15"/>
      <c r="B1254" s="16"/>
      <c r="C1254" s="16"/>
      <c r="D1254" s="248"/>
      <c r="E1254" s="16"/>
      <c r="F1254" s="16"/>
      <c r="G1254" s="16"/>
      <c r="H1254" s="16"/>
    </row>
    <row r="1255" spans="1:8" x14ac:dyDescent="0.2">
      <c r="A1255" s="15"/>
      <c r="B1255" s="16"/>
      <c r="C1255" s="16"/>
      <c r="D1255" s="248"/>
      <c r="E1255" s="16"/>
      <c r="F1255" s="16"/>
      <c r="G1255" s="16"/>
      <c r="H1255" s="16"/>
    </row>
    <row r="1256" spans="1:8" x14ac:dyDescent="0.2">
      <c r="A1256" s="15"/>
      <c r="B1256" s="16"/>
      <c r="C1256" s="16"/>
      <c r="D1256" s="248"/>
      <c r="E1256" s="16"/>
      <c r="F1256" s="16"/>
      <c r="G1256" s="16"/>
      <c r="H1256" s="16"/>
    </row>
    <row r="1257" spans="1:8" x14ac:dyDescent="0.2">
      <c r="A1257" s="15"/>
      <c r="B1257" s="16"/>
      <c r="C1257" s="16"/>
      <c r="D1257" s="248"/>
      <c r="E1257" s="16"/>
      <c r="F1257" s="16"/>
      <c r="G1257" s="16"/>
      <c r="H1257" s="16"/>
    </row>
    <row r="1258" spans="1:8" x14ac:dyDescent="0.2">
      <c r="A1258" s="15"/>
      <c r="B1258" s="16"/>
      <c r="C1258" s="16"/>
      <c r="D1258" s="248"/>
      <c r="E1258" s="16"/>
      <c r="F1258" s="16"/>
      <c r="G1258" s="16"/>
      <c r="H1258" s="16"/>
    </row>
    <row r="1259" spans="1:8" x14ac:dyDescent="0.2">
      <c r="A1259" s="15"/>
      <c r="B1259" s="16"/>
      <c r="C1259" s="16"/>
      <c r="D1259" s="248"/>
      <c r="E1259" s="16"/>
      <c r="F1259" s="16"/>
      <c r="G1259" s="16"/>
      <c r="H1259" s="16"/>
    </row>
    <row r="1260" spans="1:8" x14ac:dyDescent="0.2">
      <c r="A1260" s="15"/>
      <c r="B1260" s="16"/>
      <c r="C1260" s="16"/>
      <c r="D1260" s="248"/>
      <c r="E1260" s="16"/>
      <c r="F1260" s="16"/>
      <c r="G1260" s="16"/>
      <c r="H1260" s="16"/>
    </row>
    <row r="1261" spans="1:8" x14ac:dyDescent="0.2">
      <c r="A1261" s="15"/>
      <c r="B1261" s="16"/>
      <c r="C1261" s="16"/>
      <c r="D1261" s="248"/>
      <c r="E1261" s="16"/>
      <c r="F1261" s="16"/>
      <c r="G1261" s="16"/>
      <c r="H1261" s="16"/>
    </row>
    <row r="1262" spans="1:8" x14ac:dyDescent="0.2">
      <c r="A1262" s="15"/>
      <c r="B1262" s="16"/>
      <c r="C1262" s="16"/>
      <c r="D1262" s="248"/>
      <c r="E1262" s="16"/>
      <c r="F1262" s="16"/>
      <c r="G1262" s="16"/>
      <c r="H1262" s="16"/>
    </row>
    <row r="1263" spans="1:8" x14ac:dyDescent="0.2">
      <c r="A1263" s="15"/>
      <c r="B1263" s="16"/>
      <c r="C1263" s="16"/>
      <c r="D1263" s="248"/>
      <c r="E1263" s="16"/>
      <c r="F1263" s="16"/>
      <c r="G1263" s="16"/>
      <c r="H1263" s="16"/>
    </row>
    <row r="1264" spans="1:8" x14ac:dyDescent="0.2">
      <c r="A1264" s="15"/>
      <c r="B1264" s="16"/>
      <c r="C1264" s="16"/>
      <c r="D1264" s="248"/>
      <c r="E1264" s="16"/>
      <c r="F1264" s="16"/>
      <c r="G1264" s="16"/>
      <c r="H1264" s="16"/>
    </row>
    <row r="1265" spans="1:8" x14ac:dyDescent="0.2">
      <c r="A1265" s="15"/>
      <c r="B1265" s="16"/>
      <c r="C1265" s="16"/>
      <c r="D1265" s="248"/>
      <c r="E1265" s="16"/>
      <c r="F1265" s="16"/>
      <c r="G1265" s="16"/>
      <c r="H1265" s="16"/>
    </row>
    <row r="1266" spans="1:8" x14ac:dyDescent="0.2">
      <c r="A1266" s="15"/>
      <c r="B1266" s="16"/>
      <c r="C1266" s="16"/>
      <c r="D1266" s="248"/>
      <c r="E1266" s="16"/>
      <c r="F1266" s="16"/>
      <c r="G1266" s="16"/>
      <c r="H1266" s="16"/>
    </row>
    <row r="1267" spans="1:8" x14ac:dyDescent="0.2">
      <c r="A1267" s="15"/>
      <c r="B1267" s="16"/>
      <c r="C1267" s="16"/>
      <c r="D1267" s="248"/>
      <c r="E1267" s="16"/>
      <c r="F1267" s="16"/>
      <c r="G1267" s="16"/>
      <c r="H1267" s="16"/>
    </row>
    <row r="1268" spans="1:8" x14ac:dyDescent="0.2">
      <c r="A1268" s="15"/>
      <c r="B1268" s="16"/>
      <c r="C1268" s="16"/>
      <c r="D1268" s="248"/>
      <c r="E1268" s="16"/>
      <c r="F1268" s="16"/>
      <c r="G1268" s="16"/>
      <c r="H1268" s="16"/>
    </row>
    <row r="1269" spans="1:8" x14ac:dyDescent="0.2">
      <c r="A1269" s="15"/>
      <c r="B1269" s="16"/>
      <c r="C1269" s="16"/>
      <c r="D1269" s="248"/>
      <c r="E1269" s="16"/>
      <c r="F1269" s="16"/>
      <c r="G1269" s="16"/>
      <c r="H1269" s="16"/>
    </row>
    <row r="1270" spans="1:8" x14ac:dyDescent="0.2">
      <c r="A1270" s="15"/>
      <c r="B1270" s="16"/>
      <c r="C1270" s="16"/>
      <c r="D1270" s="248"/>
      <c r="E1270" s="16"/>
      <c r="F1270" s="16"/>
      <c r="G1270" s="16"/>
      <c r="H1270" s="16"/>
    </row>
    <row r="1271" spans="1:8" x14ac:dyDescent="0.2">
      <c r="A1271" s="15"/>
      <c r="B1271" s="16"/>
      <c r="C1271" s="16"/>
      <c r="D1271" s="248"/>
      <c r="E1271" s="16"/>
      <c r="F1271" s="16"/>
      <c r="G1271" s="16"/>
      <c r="H1271" s="16"/>
    </row>
    <row r="1272" spans="1:8" x14ac:dyDescent="0.2">
      <c r="A1272" s="15"/>
      <c r="B1272" s="16"/>
      <c r="C1272" s="16"/>
      <c r="D1272" s="248"/>
      <c r="E1272" s="16"/>
      <c r="F1272" s="16"/>
      <c r="G1272" s="16"/>
      <c r="H1272" s="16"/>
    </row>
    <row r="1273" spans="1:8" x14ac:dyDescent="0.2">
      <c r="A1273" s="15"/>
      <c r="B1273" s="16"/>
      <c r="C1273" s="16"/>
      <c r="D1273" s="248"/>
      <c r="E1273" s="16"/>
      <c r="F1273" s="16"/>
      <c r="G1273" s="16"/>
      <c r="H1273" s="16"/>
    </row>
    <row r="1274" spans="1:8" x14ac:dyDescent="0.2">
      <c r="A1274" s="15"/>
      <c r="B1274" s="16"/>
      <c r="C1274" s="16"/>
      <c r="D1274" s="248"/>
      <c r="E1274" s="16"/>
      <c r="F1274" s="16"/>
      <c r="G1274" s="16"/>
      <c r="H1274" s="16"/>
    </row>
    <row r="1275" spans="1:8" x14ac:dyDescent="0.2">
      <c r="A1275" s="15"/>
      <c r="B1275" s="16"/>
      <c r="C1275" s="16"/>
      <c r="D1275" s="248"/>
      <c r="E1275" s="16"/>
      <c r="F1275" s="16"/>
      <c r="G1275" s="16"/>
      <c r="H1275" s="16"/>
    </row>
    <row r="1276" spans="1:8" x14ac:dyDescent="0.2">
      <c r="A1276" s="15"/>
      <c r="B1276" s="16"/>
      <c r="C1276" s="16"/>
      <c r="D1276" s="248"/>
      <c r="E1276" s="16"/>
      <c r="F1276" s="16"/>
      <c r="G1276" s="16"/>
      <c r="H1276" s="16"/>
    </row>
    <row r="1277" spans="1:8" x14ac:dyDescent="0.2">
      <c r="A1277" s="15"/>
      <c r="B1277" s="16"/>
      <c r="C1277" s="16"/>
      <c r="D1277" s="248"/>
      <c r="E1277" s="16"/>
      <c r="F1277" s="16"/>
      <c r="G1277" s="16"/>
      <c r="H1277" s="16"/>
    </row>
    <row r="1278" spans="1:8" x14ac:dyDescent="0.2">
      <c r="A1278" s="15"/>
      <c r="B1278" s="16"/>
      <c r="C1278" s="16"/>
      <c r="D1278" s="248"/>
      <c r="E1278" s="16"/>
      <c r="F1278" s="16"/>
      <c r="G1278" s="16"/>
      <c r="H1278" s="16"/>
    </row>
    <row r="1279" spans="1:8" x14ac:dyDescent="0.2">
      <c r="A1279" s="15"/>
      <c r="B1279" s="16"/>
      <c r="C1279" s="16"/>
      <c r="D1279" s="248"/>
      <c r="E1279" s="16"/>
      <c r="F1279" s="16"/>
      <c r="G1279" s="16"/>
      <c r="H1279" s="16"/>
    </row>
    <row r="1280" spans="1:8" x14ac:dyDescent="0.2">
      <c r="A1280" s="15"/>
      <c r="B1280" s="16"/>
      <c r="C1280" s="16"/>
      <c r="D1280" s="248"/>
      <c r="E1280" s="16"/>
      <c r="F1280" s="16"/>
      <c r="G1280" s="16"/>
      <c r="H1280" s="16"/>
    </row>
    <row r="1281" spans="1:8" x14ac:dyDescent="0.2">
      <c r="A1281" s="15"/>
      <c r="B1281" s="16"/>
      <c r="C1281" s="16"/>
      <c r="D1281" s="248"/>
      <c r="E1281" s="16"/>
      <c r="F1281" s="16"/>
      <c r="G1281" s="16"/>
      <c r="H1281" s="16"/>
    </row>
    <row r="1282" spans="1:8" x14ac:dyDescent="0.2">
      <c r="A1282" s="15"/>
      <c r="B1282" s="16"/>
      <c r="C1282" s="16"/>
      <c r="D1282" s="248"/>
      <c r="E1282" s="16"/>
      <c r="F1282" s="16"/>
      <c r="G1282" s="16"/>
      <c r="H1282" s="16"/>
    </row>
    <row r="1283" spans="1:8" x14ac:dyDescent="0.2">
      <c r="A1283" s="15"/>
      <c r="B1283" s="16"/>
      <c r="C1283" s="16"/>
      <c r="D1283" s="248"/>
      <c r="E1283" s="16"/>
      <c r="F1283" s="16"/>
      <c r="G1283" s="16"/>
      <c r="H1283" s="16"/>
    </row>
    <row r="1284" spans="1:8" x14ac:dyDescent="0.2">
      <c r="A1284" s="15"/>
      <c r="B1284" s="16"/>
      <c r="C1284" s="16"/>
      <c r="D1284" s="248"/>
      <c r="E1284" s="16"/>
      <c r="F1284" s="16"/>
      <c r="G1284" s="16"/>
      <c r="H1284" s="16"/>
    </row>
    <row r="1285" spans="1:8" x14ac:dyDescent="0.2">
      <c r="A1285" s="15"/>
      <c r="B1285" s="16"/>
      <c r="C1285" s="16"/>
      <c r="D1285" s="248"/>
      <c r="E1285" s="16"/>
      <c r="F1285" s="16"/>
      <c r="G1285" s="16"/>
      <c r="H1285" s="16"/>
    </row>
    <row r="1286" spans="1:8" x14ac:dyDescent="0.2">
      <c r="A1286" s="15"/>
      <c r="B1286" s="16"/>
      <c r="C1286" s="16"/>
      <c r="D1286" s="248"/>
      <c r="E1286" s="16"/>
      <c r="F1286" s="16"/>
      <c r="G1286" s="16"/>
      <c r="H1286" s="16"/>
    </row>
    <row r="1287" spans="1:8" x14ac:dyDescent="0.2">
      <c r="A1287" s="15"/>
      <c r="B1287" s="16"/>
      <c r="C1287" s="16"/>
      <c r="D1287" s="248"/>
      <c r="E1287" s="16"/>
      <c r="F1287" s="16"/>
      <c r="G1287" s="16"/>
      <c r="H1287" s="16"/>
    </row>
    <row r="1288" spans="1:8" x14ac:dyDescent="0.2">
      <c r="A1288" s="15"/>
      <c r="B1288" s="16"/>
      <c r="C1288" s="16"/>
      <c r="D1288" s="248"/>
      <c r="E1288" s="16"/>
      <c r="F1288" s="16"/>
      <c r="G1288" s="16"/>
      <c r="H1288" s="16"/>
    </row>
    <row r="1289" spans="1:8" x14ac:dyDescent="0.2">
      <c r="A1289" s="15"/>
      <c r="B1289" s="16"/>
      <c r="C1289" s="16"/>
      <c r="D1289" s="248"/>
      <c r="E1289" s="16"/>
      <c r="F1289" s="16"/>
      <c r="G1289" s="16"/>
      <c r="H1289" s="16"/>
    </row>
    <row r="1290" spans="1:8" x14ac:dyDescent="0.2">
      <c r="A1290" s="15"/>
      <c r="B1290" s="16"/>
      <c r="C1290" s="16"/>
      <c r="D1290" s="248"/>
      <c r="E1290" s="16"/>
      <c r="F1290" s="16"/>
      <c r="G1290" s="16"/>
      <c r="H1290" s="16"/>
    </row>
    <row r="1291" spans="1:8" x14ac:dyDescent="0.2">
      <c r="A1291" s="15"/>
      <c r="B1291" s="16"/>
      <c r="C1291" s="16"/>
      <c r="D1291" s="248"/>
      <c r="E1291" s="16"/>
      <c r="F1291" s="16"/>
      <c r="G1291" s="16"/>
      <c r="H1291" s="16"/>
    </row>
    <row r="1292" spans="1:8" x14ac:dyDescent="0.2">
      <c r="A1292" s="15"/>
      <c r="B1292" s="16"/>
      <c r="C1292" s="16"/>
      <c r="D1292" s="248"/>
      <c r="E1292" s="16"/>
      <c r="F1292" s="16"/>
      <c r="G1292" s="16"/>
      <c r="H1292" s="16"/>
    </row>
    <row r="1293" spans="1:8" x14ac:dyDescent="0.2">
      <c r="A1293" s="15"/>
      <c r="B1293" s="16"/>
      <c r="C1293" s="16"/>
      <c r="D1293" s="248"/>
      <c r="E1293" s="16"/>
      <c r="F1293" s="16"/>
      <c r="G1293" s="16"/>
      <c r="H1293" s="16"/>
    </row>
    <row r="1294" spans="1:8" x14ac:dyDescent="0.2">
      <c r="A1294" s="15"/>
      <c r="B1294" s="16"/>
      <c r="C1294" s="16"/>
      <c r="D1294" s="248"/>
      <c r="E1294" s="16"/>
      <c r="F1294" s="16"/>
      <c r="G1294" s="16"/>
      <c r="H1294" s="16"/>
    </row>
    <row r="1295" spans="1:8" x14ac:dyDescent="0.2">
      <c r="A1295" s="15"/>
      <c r="B1295" s="16"/>
      <c r="C1295" s="16"/>
      <c r="D1295" s="248"/>
      <c r="E1295" s="16"/>
      <c r="F1295" s="16"/>
      <c r="G1295" s="16"/>
      <c r="H1295" s="16"/>
    </row>
    <row r="1296" spans="1:8" x14ac:dyDescent="0.2">
      <c r="A1296" s="15"/>
      <c r="B1296" s="16"/>
      <c r="C1296" s="16"/>
      <c r="D1296" s="248"/>
      <c r="E1296" s="16"/>
      <c r="F1296" s="16"/>
      <c r="G1296" s="16"/>
      <c r="H1296" s="16"/>
    </row>
    <row r="1297" spans="1:8" x14ac:dyDescent="0.2">
      <c r="A1297" s="15"/>
      <c r="B1297" s="16"/>
      <c r="C1297" s="16"/>
      <c r="D1297" s="248"/>
      <c r="E1297" s="16"/>
      <c r="F1297" s="16"/>
      <c r="G1297" s="16"/>
      <c r="H1297" s="16"/>
    </row>
    <row r="1298" spans="1:8" x14ac:dyDescent="0.2">
      <c r="A1298" s="15"/>
      <c r="B1298" s="16"/>
      <c r="C1298" s="16"/>
      <c r="D1298" s="248"/>
      <c r="E1298" s="16"/>
      <c r="F1298" s="16"/>
      <c r="G1298" s="16"/>
      <c r="H1298" s="16"/>
    </row>
    <row r="1299" spans="1:8" x14ac:dyDescent="0.2">
      <c r="A1299" s="15"/>
      <c r="B1299" s="16"/>
      <c r="C1299" s="16"/>
      <c r="D1299" s="248"/>
      <c r="E1299" s="16"/>
      <c r="F1299" s="16"/>
      <c r="G1299" s="16"/>
      <c r="H1299" s="16"/>
    </row>
    <row r="1300" spans="1:8" x14ac:dyDescent="0.2">
      <c r="A1300" s="15"/>
      <c r="B1300" s="16"/>
      <c r="C1300" s="16"/>
      <c r="D1300" s="248"/>
      <c r="E1300" s="16"/>
      <c r="F1300" s="16"/>
      <c r="G1300" s="16"/>
      <c r="H1300" s="16"/>
    </row>
    <row r="1301" spans="1:8" x14ac:dyDescent="0.2">
      <c r="A1301" s="15"/>
      <c r="B1301" s="16"/>
      <c r="C1301" s="16"/>
      <c r="D1301" s="248"/>
      <c r="E1301" s="16"/>
      <c r="F1301" s="16"/>
      <c r="G1301" s="16"/>
      <c r="H1301" s="16"/>
    </row>
    <row r="1302" spans="1:8" x14ac:dyDescent="0.2">
      <c r="A1302" s="15"/>
      <c r="B1302" s="16"/>
      <c r="C1302" s="16"/>
      <c r="D1302" s="248"/>
      <c r="E1302" s="16"/>
      <c r="F1302" s="16"/>
      <c r="G1302" s="16"/>
      <c r="H1302" s="16"/>
    </row>
    <row r="1303" spans="1:8" x14ac:dyDescent="0.2">
      <c r="A1303" s="15"/>
      <c r="B1303" s="16"/>
      <c r="C1303" s="16"/>
      <c r="D1303" s="248"/>
      <c r="E1303" s="16"/>
      <c r="F1303" s="16"/>
      <c r="G1303" s="16"/>
      <c r="H1303" s="16"/>
    </row>
    <row r="1304" spans="1:8" x14ac:dyDescent="0.2">
      <c r="A1304" s="15"/>
      <c r="B1304" s="16"/>
      <c r="C1304" s="16"/>
      <c r="D1304" s="248"/>
      <c r="E1304" s="16"/>
      <c r="F1304" s="16"/>
      <c r="G1304" s="16"/>
      <c r="H1304" s="16"/>
    </row>
  </sheetData>
  <mergeCells count="6">
    <mergeCell ref="A87:B88"/>
    <mergeCell ref="D41:D44"/>
    <mergeCell ref="A1:H2"/>
    <mergeCell ref="C41:C44"/>
    <mergeCell ref="A14:B15"/>
    <mergeCell ref="A3:B4"/>
  </mergeCells>
  <pageMargins left="0.70866141732283472" right="0.70866141732283472" top="0.74803149606299213" bottom="0.74803149606299213" header="0.31496062992125984" footer="0.31496062992125984"/>
  <pageSetup paperSize="9" scale="89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"/>
  <sheetViews>
    <sheetView workbookViewId="0">
      <selection activeCell="J8" sqref="J8:L9"/>
    </sheetView>
  </sheetViews>
  <sheetFormatPr defaultRowHeight="12.75" outlineLevelRow="1" x14ac:dyDescent="0.2"/>
  <cols>
    <col min="1" max="1" width="3.5703125" customWidth="1"/>
    <col min="2" max="2" width="7" customWidth="1"/>
    <col min="4" max="4" width="10.7109375" customWidth="1"/>
    <col min="5" max="5" width="26" customWidth="1"/>
    <col min="6" max="12" width="15.42578125" customWidth="1"/>
  </cols>
  <sheetData>
    <row r="2" spans="1:12" ht="21.75" customHeight="1" x14ac:dyDescent="0.25">
      <c r="C2" s="128" t="s">
        <v>342</v>
      </c>
    </row>
    <row r="3" spans="1:12" ht="21.75" customHeight="1" x14ac:dyDescent="0.25">
      <c r="C3" s="20"/>
    </row>
    <row r="4" spans="1:12" ht="25.5" customHeight="1" x14ac:dyDescent="0.2">
      <c r="A4" s="323"/>
      <c r="B4" s="367" t="s">
        <v>56</v>
      </c>
      <c r="C4" s="369" t="s">
        <v>57</v>
      </c>
      <c r="D4" s="367" t="s">
        <v>59</v>
      </c>
      <c r="E4" s="323" t="s">
        <v>58</v>
      </c>
      <c r="F4" s="236" t="s">
        <v>435</v>
      </c>
      <c r="G4" s="236" t="s">
        <v>435</v>
      </c>
      <c r="H4" s="254" t="s">
        <v>432</v>
      </c>
      <c r="I4" s="254" t="s">
        <v>434</v>
      </c>
      <c r="J4" s="254" t="s">
        <v>433</v>
      </c>
      <c r="K4" s="254" t="s">
        <v>433</v>
      </c>
      <c r="L4" s="254" t="s">
        <v>433</v>
      </c>
    </row>
    <row r="5" spans="1:12" ht="16.5" customHeight="1" x14ac:dyDescent="0.2">
      <c r="A5" s="325"/>
      <c r="B5" s="368"/>
      <c r="C5" s="370"/>
      <c r="D5" s="368"/>
      <c r="E5" s="325"/>
      <c r="F5" s="48">
        <v>2011</v>
      </c>
      <c r="G5" s="48">
        <v>2012</v>
      </c>
      <c r="H5" s="249">
        <v>2013</v>
      </c>
      <c r="I5" s="249">
        <v>2013</v>
      </c>
      <c r="J5" s="249">
        <v>2014</v>
      </c>
      <c r="K5" s="249">
        <v>2015</v>
      </c>
      <c r="L5" s="249">
        <v>2016</v>
      </c>
    </row>
    <row r="6" spans="1:12" s="17" customFormat="1" ht="33.75" outlineLevel="1" x14ac:dyDescent="0.2">
      <c r="A6" s="23">
        <v>2</v>
      </c>
      <c r="B6" s="24"/>
      <c r="C6" s="32"/>
      <c r="D6" s="189">
        <v>821004</v>
      </c>
      <c r="E6" s="27" t="s">
        <v>496</v>
      </c>
      <c r="F6" s="28">
        <v>161516</v>
      </c>
      <c r="G6" s="28">
        <v>240033</v>
      </c>
      <c r="H6" s="28">
        <v>98944</v>
      </c>
      <c r="I6" s="28">
        <v>98944</v>
      </c>
      <c r="J6" s="28">
        <v>0</v>
      </c>
      <c r="K6" s="29">
        <f t="shared" ref="K6:K11" si="0">J6*1.01</f>
        <v>0</v>
      </c>
      <c r="L6" s="29">
        <f t="shared" ref="L6:L11" si="1">K6</f>
        <v>0</v>
      </c>
    </row>
    <row r="7" spans="1:12" s="17" customFormat="1" ht="14.1" customHeight="1" outlineLevel="1" x14ac:dyDescent="0.2">
      <c r="A7" s="23">
        <v>3</v>
      </c>
      <c r="B7" s="24"/>
      <c r="C7" s="25"/>
      <c r="D7" s="189">
        <v>821007</v>
      </c>
      <c r="E7" s="27" t="s">
        <v>341</v>
      </c>
      <c r="F7" s="28">
        <v>5000</v>
      </c>
      <c r="G7" s="28">
        <v>57914.12</v>
      </c>
      <c r="H7" s="28">
        <v>6000</v>
      </c>
      <c r="I7" s="28">
        <v>0</v>
      </c>
      <c r="J7" s="28">
        <v>0</v>
      </c>
      <c r="K7" s="29">
        <f t="shared" si="0"/>
        <v>0</v>
      </c>
      <c r="L7" s="29">
        <f t="shared" si="1"/>
        <v>0</v>
      </c>
    </row>
    <row r="8" spans="1:12" s="17" customFormat="1" ht="14.1" customHeight="1" outlineLevel="1" x14ac:dyDescent="0.2">
      <c r="A8" s="23">
        <v>4</v>
      </c>
      <c r="B8" s="24"/>
      <c r="C8" s="25"/>
      <c r="D8" s="189">
        <v>821007</v>
      </c>
      <c r="E8" s="27" t="s">
        <v>495</v>
      </c>
      <c r="F8" s="28">
        <v>72749</v>
      </c>
      <c r="G8" s="28">
        <v>12476</v>
      </c>
      <c r="H8" s="28">
        <v>73400</v>
      </c>
      <c r="I8" s="28">
        <v>74300</v>
      </c>
      <c r="J8" s="28">
        <v>74300</v>
      </c>
      <c r="K8" s="28">
        <v>74300</v>
      </c>
      <c r="L8" s="28">
        <v>74300</v>
      </c>
    </row>
    <row r="9" spans="1:12" s="17" customFormat="1" ht="14.1" customHeight="1" outlineLevel="1" x14ac:dyDescent="0.2">
      <c r="A9" s="23">
        <f>A8+1</f>
        <v>5</v>
      </c>
      <c r="B9" s="24"/>
      <c r="C9" s="25"/>
      <c r="D9" s="189">
        <v>821007</v>
      </c>
      <c r="E9" s="27" t="s">
        <v>497</v>
      </c>
      <c r="F9" s="28">
        <v>11097</v>
      </c>
      <c r="G9" s="28">
        <v>5276</v>
      </c>
      <c r="H9" s="28">
        <v>11400</v>
      </c>
      <c r="I9" s="28">
        <v>10800</v>
      </c>
      <c r="J9" s="28">
        <v>10800</v>
      </c>
      <c r="K9" s="28">
        <v>10800</v>
      </c>
      <c r="L9" s="28">
        <v>10800</v>
      </c>
    </row>
    <row r="10" spans="1:12" s="17" customFormat="1" ht="33.75" outlineLevel="1" x14ac:dyDescent="0.2">
      <c r="A10" s="23">
        <v>6</v>
      </c>
      <c r="B10" s="24"/>
      <c r="C10" s="25"/>
      <c r="D10" s="189">
        <v>821002</v>
      </c>
      <c r="E10" s="27" t="s">
        <v>381</v>
      </c>
      <c r="F10" s="28">
        <v>0</v>
      </c>
      <c r="G10" s="28">
        <v>9000</v>
      </c>
      <c r="H10" s="28">
        <v>0</v>
      </c>
      <c r="I10" s="28"/>
      <c r="J10" s="28">
        <v>0</v>
      </c>
      <c r="K10" s="29">
        <f t="shared" si="0"/>
        <v>0</v>
      </c>
      <c r="L10" s="29">
        <f t="shared" si="1"/>
        <v>0</v>
      </c>
    </row>
    <row r="11" spans="1:12" s="17" customFormat="1" ht="14.1" customHeight="1" outlineLevel="1" x14ac:dyDescent="0.2">
      <c r="A11" s="23">
        <v>7</v>
      </c>
      <c r="B11" s="24"/>
      <c r="C11" s="25"/>
      <c r="D11" s="189">
        <v>821007</v>
      </c>
      <c r="E11" s="27" t="s">
        <v>382</v>
      </c>
      <c r="F11" s="28">
        <v>0</v>
      </c>
      <c r="G11" s="28">
        <v>60983</v>
      </c>
      <c r="H11" s="28">
        <v>0</v>
      </c>
      <c r="I11" s="28">
        <v>0</v>
      </c>
      <c r="J11" s="28">
        <v>0</v>
      </c>
      <c r="K11" s="29">
        <f t="shared" si="0"/>
        <v>0</v>
      </c>
      <c r="L11" s="29">
        <f t="shared" si="1"/>
        <v>0</v>
      </c>
    </row>
    <row r="12" spans="1:12" s="17" customFormat="1" ht="14.1" customHeight="1" outlineLevel="1" x14ac:dyDescent="0.2">
      <c r="A12" s="116"/>
      <c r="B12" s="49"/>
      <c r="C12" s="50"/>
      <c r="D12" s="51"/>
      <c r="E12" s="18"/>
      <c r="F12" s="52"/>
      <c r="G12" s="52"/>
      <c r="H12" s="52"/>
      <c r="I12" s="52"/>
      <c r="J12" s="52"/>
      <c r="K12" s="52"/>
      <c r="L12" s="52"/>
    </row>
    <row r="14" spans="1:12" ht="14.25" x14ac:dyDescent="0.2">
      <c r="B14" s="178" t="s">
        <v>343</v>
      </c>
      <c r="C14" s="178"/>
      <c r="D14" s="178"/>
      <c r="F14" s="36">
        <f t="shared" ref="F14:L14" si="2">SUM(F6:F11)</f>
        <v>250362</v>
      </c>
      <c r="G14" s="36">
        <f t="shared" si="2"/>
        <v>385682.12</v>
      </c>
      <c r="H14" s="36">
        <f t="shared" si="2"/>
        <v>189744</v>
      </c>
      <c r="I14" s="36">
        <f t="shared" si="2"/>
        <v>184044</v>
      </c>
      <c r="J14" s="36">
        <f t="shared" si="2"/>
        <v>85100</v>
      </c>
      <c r="K14" s="36">
        <f t="shared" si="2"/>
        <v>85100</v>
      </c>
      <c r="L14" s="36">
        <f t="shared" si="2"/>
        <v>85100</v>
      </c>
    </row>
  </sheetData>
  <mergeCells count="5">
    <mergeCell ref="A4:A5"/>
    <mergeCell ref="B4:B5"/>
    <mergeCell ref="C4:C5"/>
    <mergeCell ref="D4:D5"/>
    <mergeCell ref="E4:E5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5"/>
  <sheetViews>
    <sheetView topLeftCell="A25" workbookViewId="0">
      <selection activeCell="M39" sqref="M39"/>
    </sheetView>
  </sheetViews>
  <sheetFormatPr defaultRowHeight="12.75" outlineLevelRow="1" x14ac:dyDescent="0.2"/>
  <cols>
    <col min="1" max="1" width="3.5703125" customWidth="1"/>
    <col min="2" max="2" width="7" customWidth="1"/>
    <col min="4" max="4" width="10.7109375" customWidth="1"/>
    <col min="5" max="5" width="33.85546875" bestFit="1" customWidth="1"/>
    <col min="6" max="7" width="15.28515625" customWidth="1"/>
    <col min="8" max="12" width="15.28515625" style="253" customWidth="1"/>
  </cols>
  <sheetData>
    <row r="2" spans="1:14" ht="21.75" customHeight="1" x14ac:dyDescent="0.25">
      <c r="C2" s="128" t="s">
        <v>301</v>
      </c>
    </row>
    <row r="3" spans="1:14" ht="21.75" customHeight="1" x14ac:dyDescent="0.25">
      <c r="C3" s="20"/>
    </row>
    <row r="4" spans="1:14" ht="25.5" customHeight="1" x14ac:dyDescent="0.2">
      <c r="A4" s="323"/>
      <c r="B4" s="367" t="s">
        <v>56</v>
      </c>
      <c r="C4" s="369" t="s">
        <v>57</v>
      </c>
      <c r="D4" s="367" t="s">
        <v>59</v>
      </c>
      <c r="E4" s="323" t="s">
        <v>58</v>
      </c>
      <c r="F4" s="236" t="s">
        <v>435</v>
      </c>
      <c r="G4" s="236" t="s">
        <v>435</v>
      </c>
      <c r="H4" s="254" t="s">
        <v>432</v>
      </c>
      <c r="I4" s="254" t="s">
        <v>434</v>
      </c>
      <c r="J4" s="254" t="s">
        <v>433</v>
      </c>
      <c r="K4" s="254" t="s">
        <v>433</v>
      </c>
      <c r="L4" s="254" t="s">
        <v>433</v>
      </c>
    </row>
    <row r="5" spans="1:14" ht="16.5" customHeight="1" x14ac:dyDescent="0.2">
      <c r="A5" s="325"/>
      <c r="B5" s="368"/>
      <c r="C5" s="370"/>
      <c r="D5" s="368"/>
      <c r="E5" s="325"/>
      <c r="F5" s="48">
        <v>2011</v>
      </c>
      <c r="G5" s="48">
        <v>2012</v>
      </c>
      <c r="H5" s="249">
        <v>2013</v>
      </c>
      <c r="I5" s="249">
        <v>2013</v>
      </c>
      <c r="J5" s="249">
        <v>2014</v>
      </c>
      <c r="K5" s="249">
        <v>2015</v>
      </c>
      <c r="L5" s="249">
        <v>2016</v>
      </c>
    </row>
    <row r="6" spans="1:14" ht="14.1" customHeight="1" x14ac:dyDescent="0.2">
      <c r="A6" s="22">
        <v>1</v>
      </c>
      <c r="B6" s="374" t="s">
        <v>60</v>
      </c>
      <c r="C6" s="374"/>
      <c r="D6" s="374"/>
      <c r="E6" s="374"/>
      <c r="F6" s="34">
        <f t="shared" ref="F6:K6" si="0">SUM(F7:F7)</f>
        <v>239</v>
      </c>
      <c r="G6" s="34">
        <f t="shared" si="0"/>
        <v>503</v>
      </c>
      <c r="H6" s="34">
        <f t="shared" si="0"/>
        <v>500</v>
      </c>
      <c r="I6" s="34">
        <f t="shared" si="0"/>
        <v>0</v>
      </c>
      <c r="J6" s="34">
        <f t="shared" si="0"/>
        <v>500</v>
      </c>
      <c r="K6" s="34">
        <f t="shared" si="0"/>
        <v>505</v>
      </c>
      <c r="L6" s="34">
        <f>K6</f>
        <v>505</v>
      </c>
    </row>
    <row r="7" spans="1:14" s="17" customFormat="1" ht="14.1" customHeight="1" outlineLevel="1" x14ac:dyDescent="0.2">
      <c r="A7" s="23">
        <f>A6+1</f>
        <v>2</v>
      </c>
      <c r="B7" s="24"/>
      <c r="C7" s="25" t="s">
        <v>48</v>
      </c>
      <c r="D7" s="30">
        <v>633016</v>
      </c>
      <c r="E7" s="31" t="s">
        <v>137</v>
      </c>
      <c r="F7" s="53">
        <v>239</v>
      </c>
      <c r="G7" s="53">
        <v>503</v>
      </c>
      <c r="H7" s="29">
        <v>500</v>
      </c>
      <c r="I7" s="29"/>
      <c r="J7" s="29">
        <v>500</v>
      </c>
      <c r="K7" s="29">
        <f>J7*1.01</f>
        <v>505</v>
      </c>
      <c r="L7" s="29">
        <f t="shared" ref="L7:L32" si="1">K7</f>
        <v>505</v>
      </c>
    </row>
    <row r="8" spans="1:14" ht="15" customHeight="1" x14ac:dyDescent="0.2">
      <c r="A8" s="23">
        <f t="shared" ref="A8:A25" si="2">A7+1</f>
        <v>3</v>
      </c>
      <c r="B8" s="374" t="s">
        <v>61</v>
      </c>
      <c r="C8" s="374"/>
      <c r="D8" s="374"/>
      <c r="E8" s="374"/>
      <c r="F8" s="188">
        <f>SUM(F9:F12)</f>
        <v>6952</v>
      </c>
      <c r="G8" s="188">
        <f>SUM(G9:G12)</f>
        <v>19296</v>
      </c>
      <c r="H8" s="34">
        <f>SUM(H9:H9)</f>
        <v>0</v>
      </c>
      <c r="I8" s="34"/>
      <c r="J8" s="34">
        <f>SUM(J9:J9)</f>
        <v>0</v>
      </c>
      <c r="K8" s="34">
        <f>SUM(K9:K9)</f>
        <v>0</v>
      </c>
      <c r="L8" s="34">
        <f t="shared" si="1"/>
        <v>0</v>
      </c>
      <c r="N8" s="184"/>
    </row>
    <row r="9" spans="1:14" s="17" customFormat="1" ht="14.1" customHeight="1" outlineLevel="1" x14ac:dyDescent="0.2">
      <c r="A9" s="23">
        <f t="shared" si="2"/>
        <v>4</v>
      </c>
      <c r="B9" s="24"/>
      <c r="C9" s="25" t="s">
        <v>48</v>
      </c>
      <c r="D9" s="26">
        <v>637023</v>
      </c>
      <c r="E9" s="27" t="s">
        <v>136</v>
      </c>
      <c r="F9" s="53"/>
      <c r="G9" s="53">
        <v>0</v>
      </c>
      <c r="H9" s="29">
        <v>0</v>
      </c>
      <c r="I9" s="29"/>
      <c r="J9" s="29">
        <f>H9*1.04</f>
        <v>0</v>
      </c>
      <c r="K9" s="29">
        <f>J9*1.01</f>
        <v>0</v>
      </c>
      <c r="L9" s="29">
        <f t="shared" si="1"/>
        <v>0</v>
      </c>
      <c r="N9" s="185"/>
    </row>
    <row r="10" spans="1:14" s="17" customFormat="1" ht="14.1" customHeight="1" outlineLevel="1" x14ac:dyDescent="0.2">
      <c r="A10" s="23">
        <f t="shared" si="2"/>
        <v>5</v>
      </c>
      <c r="B10" s="24"/>
      <c r="C10" s="25" t="s">
        <v>48</v>
      </c>
      <c r="D10" s="26">
        <v>637003</v>
      </c>
      <c r="E10" s="27" t="s">
        <v>366</v>
      </c>
      <c r="F10" s="53"/>
      <c r="G10" s="53">
        <v>178</v>
      </c>
      <c r="H10" s="29">
        <v>0</v>
      </c>
      <c r="I10" s="29"/>
      <c r="J10" s="29">
        <f>H10*1.04</f>
        <v>0</v>
      </c>
      <c r="K10" s="29">
        <f>J10*1.01</f>
        <v>0</v>
      </c>
      <c r="L10" s="29">
        <f t="shared" si="1"/>
        <v>0</v>
      </c>
      <c r="N10" s="185"/>
    </row>
    <row r="11" spans="1:14" s="17" customFormat="1" ht="14.1" customHeight="1" outlineLevel="1" x14ac:dyDescent="0.2">
      <c r="A11" s="23">
        <f t="shared" si="2"/>
        <v>6</v>
      </c>
      <c r="B11" s="24"/>
      <c r="C11" s="25" t="s">
        <v>48</v>
      </c>
      <c r="D11" s="26">
        <v>637005</v>
      </c>
      <c r="E11" s="27" t="s">
        <v>198</v>
      </c>
      <c r="F11" s="53">
        <v>6952</v>
      </c>
      <c r="G11" s="53">
        <v>10247</v>
      </c>
      <c r="H11" s="29">
        <v>0</v>
      </c>
      <c r="I11" s="29"/>
      <c r="J11" s="29">
        <f>H11*1.04</f>
        <v>0</v>
      </c>
      <c r="K11" s="29">
        <f>J11*1.01</f>
        <v>0</v>
      </c>
      <c r="L11" s="29">
        <f t="shared" si="1"/>
        <v>0</v>
      </c>
    </row>
    <row r="12" spans="1:14" s="17" customFormat="1" ht="14.1" customHeight="1" outlineLevel="1" x14ac:dyDescent="0.2">
      <c r="A12" s="23">
        <f t="shared" si="2"/>
        <v>7</v>
      </c>
      <c r="B12" s="24"/>
      <c r="C12" s="25" t="s">
        <v>48</v>
      </c>
      <c r="D12" s="26">
        <v>637037</v>
      </c>
      <c r="E12" s="27" t="s">
        <v>523</v>
      </c>
      <c r="F12" s="53"/>
      <c r="G12" s="53">
        <v>8871</v>
      </c>
      <c r="H12" s="29">
        <v>0</v>
      </c>
      <c r="I12" s="29"/>
      <c r="J12" s="29">
        <f>H12*1.04</f>
        <v>0</v>
      </c>
      <c r="K12" s="29">
        <f>J12*1.01</f>
        <v>0</v>
      </c>
      <c r="L12" s="29">
        <f t="shared" si="1"/>
        <v>0</v>
      </c>
    </row>
    <row r="13" spans="1:14" ht="14.1" customHeight="1" x14ac:dyDescent="0.2">
      <c r="A13" s="23">
        <f t="shared" si="2"/>
        <v>8</v>
      </c>
      <c r="B13" s="374" t="s">
        <v>62</v>
      </c>
      <c r="C13" s="374"/>
      <c r="D13" s="374"/>
      <c r="E13" s="374"/>
      <c r="F13" s="34">
        <f t="shared" ref="F13:K13" si="3">SUM(F14:F22)</f>
        <v>2896</v>
      </c>
      <c r="G13" s="34">
        <f t="shared" si="3"/>
        <v>2636</v>
      </c>
      <c r="H13" s="34">
        <f t="shared" si="3"/>
        <v>4751</v>
      </c>
      <c r="I13" s="34">
        <f t="shared" si="3"/>
        <v>5209</v>
      </c>
      <c r="J13" s="34">
        <f t="shared" si="3"/>
        <v>5209</v>
      </c>
      <c r="K13" s="34">
        <f t="shared" si="3"/>
        <v>5261.09</v>
      </c>
      <c r="L13" s="34">
        <f t="shared" si="1"/>
        <v>5261.09</v>
      </c>
    </row>
    <row r="14" spans="1:14" s="17" customFormat="1" ht="14.1" customHeight="1" outlineLevel="1" x14ac:dyDescent="0.2">
      <c r="A14" s="23">
        <f t="shared" si="2"/>
        <v>9</v>
      </c>
      <c r="B14" s="24"/>
      <c r="C14" s="32" t="s">
        <v>49</v>
      </c>
      <c r="D14" s="33">
        <v>611</v>
      </c>
      <c r="E14" s="27" t="s">
        <v>138</v>
      </c>
      <c r="F14" s="28">
        <v>2165</v>
      </c>
      <c r="G14" s="28">
        <v>2045</v>
      </c>
      <c r="H14" s="29">
        <v>3626</v>
      </c>
      <c r="I14" s="29">
        <v>3974</v>
      </c>
      <c r="J14" s="29">
        <v>3974</v>
      </c>
      <c r="K14" s="29">
        <f t="shared" ref="K14:K22" si="4">J14*1.01</f>
        <v>4013.7400000000002</v>
      </c>
      <c r="L14" s="29">
        <f t="shared" si="1"/>
        <v>4013.7400000000002</v>
      </c>
    </row>
    <row r="15" spans="1:14" s="17" customFormat="1" ht="14.1" customHeight="1" outlineLevel="1" x14ac:dyDescent="0.2">
      <c r="A15" s="23">
        <f t="shared" si="2"/>
        <v>10</v>
      </c>
      <c r="B15" s="24"/>
      <c r="C15" s="25" t="s">
        <v>49</v>
      </c>
      <c r="D15" s="33">
        <v>614</v>
      </c>
      <c r="E15" s="27" t="s">
        <v>21</v>
      </c>
      <c r="F15" s="28"/>
      <c r="G15" s="28"/>
      <c r="H15" s="29">
        <v>0</v>
      </c>
      <c r="I15" s="29">
        <v>0</v>
      </c>
      <c r="J15" s="29">
        <v>0</v>
      </c>
      <c r="K15" s="29">
        <f t="shared" si="4"/>
        <v>0</v>
      </c>
      <c r="L15" s="29">
        <f t="shared" si="1"/>
        <v>0</v>
      </c>
    </row>
    <row r="16" spans="1:14" s="17" customFormat="1" ht="14.1" customHeight="1" outlineLevel="1" x14ac:dyDescent="0.2">
      <c r="A16" s="23">
        <f t="shared" si="2"/>
        <v>11</v>
      </c>
      <c r="B16" s="24"/>
      <c r="C16" s="25" t="s">
        <v>49</v>
      </c>
      <c r="D16" s="33">
        <v>621</v>
      </c>
      <c r="E16" s="27" t="s">
        <v>130</v>
      </c>
      <c r="F16" s="28">
        <v>236</v>
      </c>
      <c r="G16" s="28">
        <v>162</v>
      </c>
      <c r="H16" s="29">
        <v>363</v>
      </c>
      <c r="I16" s="29">
        <v>398</v>
      </c>
      <c r="J16" s="29">
        <v>398</v>
      </c>
      <c r="K16" s="29">
        <f t="shared" si="4"/>
        <v>401.98</v>
      </c>
      <c r="L16" s="29">
        <f t="shared" si="1"/>
        <v>401.98</v>
      </c>
    </row>
    <row r="17" spans="1:12" s="17" customFormat="1" ht="14.1" customHeight="1" outlineLevel="1" x14ac:dyDescent="0.2">
      <c r="A17" s="23">
        <f t="shared" si="2"/>
        <v>12</v>
      </c>
      <c r="B17" s="24"/>
      <c r="C17" s="25" t="s">
        <v>49</v>
      </c>
      <c r="D17" s="33" t="s">
        <v>7</v>
      </c>
      <c r="E17" s="27" t="s">
        <v>24</v>
      </c>
      <c r="F17" s="28">
        <v>33</v>
      </c>
      <c r="G17" s="28">
        <v>29</v>
      </c>
      <c r="H17" s="29">
        <v>51</v>
      </c>
      <c r="I17" s="29">
        <v>58</v>
      </c>
      <c r="J17" s="29">
        <v>58</v>
      </c>
      <c r="K17" s="29">
        <f t="shared" si="4"/>
        <v>58.58</v>
      </c>
      <c r="L17" s="29">
        <f t="shared" si="1"/>
        <v>58.58</v>
      </c>
    </row>
    <row r="18" spans="1:12" s="17" customFormat="1" ht="14.1" customHeight="1" outlineLevel="1" x14ac:dyDescent="0.2">
      <c r="A18" s="23">
        <f t="shared" si="2"/>
        <v>13</v>
      </c>
      <c r="B18" s="24"/>
      <c r="C18" s="25" t="s">
        <v>49</v>
      </c>
      <c r="D18" s="33" t="s">
        <v>8</v>
      </c>
      <c r="E18" s="27" t="s">
        <v>25</v>
      </c>
      <c r="F18" s="28">
        <v>331</v>
      </c>
      <c r="G18" s="28">
        <v>286</v>
      </c>
      <c r="H18" s="29">
        <v>508</v>
      </c>
      <c r="I18" s="29">
        <v>557</v>
      </c>
      <c r="J18" s="29">
        <v>557</v>
      </c>
      <c r="K18" s="29">
        <f t="shared" si="4"/>
        <v>562.57000000000005</v>
      </c>
      <c r="L18" s="29">
        <f t="shared" si="1"/>
        <v>562.57000000000005</v>
      </c>
    </row>
    <row r="19" spans="1:12" s="17" customFormat="1" ht="14.1" customHeight="1" outlineLevel="1" x14ac:dyDescent="0.2">
      <c r="A19" s="23">
        <f t="shared" si="2"/>
        <v>14</v>
      </c>
      <c r="B19" s="24"/>
      <c r="C19" s="25" t="s">
        <v>49</v>
      </c>
      <c r="D19" s="26">
        <v>625003</v>
      </c>
      <c r="E19" s="27" t="s">
        <v>22</v>
      </c>
      <c r="F19" s="28">
        <v>13</v>
      </c>
      <c r="G19" s="28">
        <v>16</v>
      </c>
      <c r="H19" s="29">
        <v>30</v>
      </c>
      <c r="I19" s="29">
        <v>33</v>
      </c>
      <c r="J19" s="29">
        <v>33</v>
      </c>
      <c r="K19" s="29">
        <f t="shared" si="4"/>
        <v>33.33</v>
      </c>
      <c r="L19" s="29">
        <f t="shared" si="1"/>
        <v>33.33</v>
      </c>
    </row>
    <row r="20" spans="1:12" s="17" customFormat="1" ht="14.1" customHeight="1" outlineLevel="1" x14ac:dyDescent="0.2">
      <c r="A20" s="23">
        <f t="shared" si="2"/>
        <v>15</v>
      </c>
      <c r="B20" s="24"/>
      <c r="C20" s="25" t="s">
        <v>49</v>
      </c>
      <c r="D20" s="26">
        <v>625004</v>
      </c>
      <c r="E20" s="27" t="s">
        <v>26</v>
      </c>
      <c r="F20" s="28">
        <v>6</v>
      </c>
      <c r="G20" s="28">
        <v>0</v>
      </c>
      <c r="H20" s="29">
        <v>0</v>
      </c>
      <c r="I20" s="29">
        <v>0</v>
      </c>
      <c r="J20" s="29">
        <v>0</v>
      </c>
      <c r="K20" s="29">
        <f t="shared" si="4"/>
        <v>0</v>
      </c>
      <c r="L20" s="29">
        <f t="shared" si="1"/>
        <v>0</v>
      </c>
    </row>
    <row r="21" spans="1:12" s="17" customFormat="1" ht="14.1" customHeight="1" outlineLevel="1" x14ac:dyDescent="0.2">
      <c r="A21" s="23">
        <f t="shared" si="2"/>
        <v>16</v>
      </c>
      <c r="B21" s="24"/>
      <c r="C21" s="25" t="s">
        <v>49</v>
      </c>
      <c r="D21" s="26">
        <v>625005</v>
      </c>
      <c r="E21" s="27" t="s">
        <v>9</v>
      </c>
      <c r="F21" s="28">
        <v>0</v>
      </c>
      <c r="G21" s="28">
        <v>0</v>
      </c>
      <c r="H21" s="29">
        <v>0</v>
      </c>
      <c r="I21" s="29">
        <v>0</v>
      </c>
      <c r="J21" s="29">
        <v>0</v>
      </c>
      <c r="K21" s="29">
        <f t="shared" si="4"/>
        <v>0</v>
      </c>
      <c r="L21" s="29">
        <f t="shared" si="1"/>
        <v>0</v>
      </c>
    </row>
    <row r="22" spans="1:12" s="17" customFormat="1" ht="14.1" customHeight="1" outlineLevel="1" x14ac:dyDescent="0.2">
      <c r="A22" s="23">
        <f t="shared" si="2"/>
        <v>17</v>
      </c>
      <c r="B22" s="24"/>
      <c r="C22" s="25" t="s">
        <v>49</v>
      </c>
      <c r="D22" s="26">
        <v>625007</v>
      </c>
      <c r="E22" s="27" t="s">
        <v>23</v>
      </c>
      <c r="F22" s="28">
        <v>112</v>
      </c>
      <c r="G22" s="28">
        <v>98</v>
      </c>
      <c r="H22" s="29">
        <v>173</v>
      </c>
      <c r="I22" s="29">
        <v>189</v>
      </c>
      <c r="J22" s="29">
        <v>189</v>
      </c>
      <c r="K22" s="29">
        <f t="shared" si="4"/>
        <v>190.89000000000001</v>
      </c>
      <c r="L22" s="29">
        <f t="shared" si="1"/>
        <v>190.89000000000001</v>
      </c>
    </row>
    <row r="23" spans="1:12" ht="14.1" customHeight="1" x14ac:dyDescent="0.2">
      <c r="A23" s="23">
        <f t="shared" si="2"/>
        <v>18</v>
      </c>
      <c r="B23" s="374" t="s">
        <v>63</v>
      </c>
      <c r="C23" s="374"/>
      <c r="D23" s="374"/>
      <c r="E23" s="374"/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f t="shared" si="1"/>
        <v>0</v>
      </c>
    </row>
    <row r="24" spans="1:12" ht="14.1" customHeight="1" x14ac:dyDescent="0.2">
      <c r="A24" s="23">
        <f t="shared" si="2"/>
        <v>19</v>
      </c>
      <c r="B24" s="24"/>
      <c r="C24" s="25"/>
      <c r="D24" s="26"/>
      <c r="E24" s="27"/>
      <c r="F24" s="28"/>
      <c r="G24" s="28"/>
      <c r="H24" s="29"/>
      <c r="I24" s="29"/>
      <c r="J24" s="29"/>
      <c r="K24" s="29">
        <f>J24*1.01</f>
        <v>0</v>
      </c>
      <c r="L24" s="29">
        <f t="shared" si="1"/>
        <v>0</v>
      </c>
    </row>
    <row r="25" spans="1:12" ht="14.1" customHeight="1" x14ac:dyDescent="0.2">
      <c r="A25" s="23">
        <f t="shared" si="2"/>
        <v>20</v>
      </c>
      <c r="B25" s="374" t="s">
        <v>64</v>
      </c>
      <c r="C25" s="374"/>
      <c r="D25" s="374"/>
      <c r="E25" s="374"/>
      <c r="F25" s="34">
        <f>SUM(F26:F27)</f>
        <v>3757</v>
      </c>
      <c r="G25" s="34">
        <f>SUM(G26:G27)</f>
        <v>2557</v>
      </c>
      <c r="H25" s="34">
        <f t="shared" ref="H25:I25" si="5">SUM(H26:H27)</f>
        <v>2608</v>
      </c>
      <c r="I25" s="34">
        <f t="shared" si="5"/>
        <v>2608</v>
      </c>
      <c r="J25" s="34">
        <f>SUM(J26:J27)</f>
        <v>2635</v>
      </c>
      <c r="K25" s="34">
        <f>SUM(K26:K27)</f>
        <v>2661.3500000000004</v>
      </c>
      <c r="L25" s="34">
        <f>SUM(L26:L27)</f>
        <v>2661.3500000000004</v>
      </c>
    </row>
    <row r="26" spans="1:12" s="17" customFormat="1" ht="14.1" customHeight="1" outlineLevel="1" x14ac:dyDescent="0.2">
      <c r="A26" s="23">
        <f>A25+1</f>
        <v>21</v>
      </c>
      <c r="B26" s="24"/>
      <c r="C26" s="25" t="s">
        <v>48</v>
      </c>
      <c r="D26" s="26">
        <v>641006</v>
      </c>
      <c r="E26" s="27" t="s">
        <v>460</v>
      </c>
      <c r="F26" s="28">
        <v>764</v>
      </c>
      <c r="G26" s="28">
        <v>2557</v>
      </c>
      <c r="H26" s="29">
        <v>2608</v>
      </c>
      <c r="I26" s="29">
        <v>744</v>
      </c>
      <c r="J26" s="29">
        <v>745</v>
      </c>
      <c r="K26" s="29">
        <f>J26*1.01</f>
        <v>752.45</v>
      </c>
      <c r="L26" s="29">
        <f>K26</f>
        <v>752.45</v>
      </c>
    </row>
    <row r="27" spans="1:12" s="17" customFormat="1" ht="14.1" customHeight="1" outlineLevel="1" x14ac:dyDescent="0.2">
      <c r="A27" s="23">
        <f t="shared" ref="A27:A29" si="6">A26+1</f>
        <v>22</v>
      </c>
      <c r="B27" s="24"/>
      <c r="C27" s="25" t="s">
        <v>48</v>
      </c>
      <c r="D27" s="26">
        <v>641006</v>
      </c>
      <c r="E27" s="27" t="s">
        <v>461</v>
      </c>
      <c r="F27" s="28">
        <v>2993</v>
      </c>
      <c r="G27" s="28"/>
      <c r="H27" s="29"/>
      <c r="I27" s="29">
        <v>1864</v>
      </c>
      <c r="J27" s="29">
        <v>1890</v>
      </c>
      <c r="K27" s="29">
        <f>J27*1.01</f>
        <v>1908.9</v>
      </c>
      <c r="L27" s="29">
        <f>K27</f>
        <v>1908.9</v>
      </c>
    </row>
    <row r="28" spans="1:12" ht="14.1" customHeight="1" x14ac:dyDescent="0.2">
      <c r="A28" s="23">
        <f t="shared" si="6"/>
        <v>23</v>
      </c>
      <c r="B28" s="374" t="s">
        <v>65</v>
      </c>
      <c r="C28" s="374"/>
      <c r="D28" s="374"/>
      <c r="E28" s="374"/>
      <c r="F28" s="34">
        <f t="shared" ref="F28:K28" si="7">F29</f>
        <v>140</v>
      </c>
      <c r="G28" s="34">
        <f t="shared" si="7"/>
        <v>222</v>
      </c>
      <c r="H28" s="34">
        <f t="shared" si="7"/>
        <v>791</v>
      </c>
      <c r="I28" s="34">
        <v>140</v>
      </c>
      <c r="J28" s="34">
        <f t="shared" si="7"/>
        <v>141</v>
      </c>
      <c r="K28" s="34">
        <f t="shared" si="7"/>
        <v>142.41</v>
      </c>
      <c r="L28" s="34">
        <f t="shared" si="1"/>
        <v>142.41</v>
      </c>
    </row>
    <row r="29" spans="1:12" s="17" customFormat="1" ht="14.1" customHeight="1" outlineLevel="1" x14ac:dyDescent="0.2">
      <c r="A29" s="23">
        <f t="shared" si="6"/>
        <v>24</v>
      </c>
      <c r="B29" s="24"/>
      <c r="C29" s="25" t="s">
        <v>48</v>
      </c>
      <c r="D29" s="26">
        <v>642006</v>
      </c>
      <c r="E29" s="27" t="s">
        <v>40</v>
      </c>
      <c r="F29" s="28">
        <v>140</v>
      </c>
      <c r="G29" s="28">
        <v>222</v>
      </c>
      <c r="H29" s="29">
        <v>791</v>
      </c>
      <c r="I29" s="29">
        <v>140</v>
      </c>
      <c r="J29" s="29">
        <v>141</v>
      </c>
      <c r="K29" s="29">
        <f>J29*1.01</f>
        <v>142.41</v>
      </c>
      <c r="L29" s="29">
        <f t="shared" si="1"/>
        <v>142.41</v>
      </c>
    </row>
    <row r="30" spans="1:12" s="17" customFormat="1" ht="14.1" customHeight="1" outlineLevel="1" x14ac:dyDescent="0.2">
      <c r="A30" s="116"/>
      <c r="B30" s="49"/>
      <c r="C30" s="50"/>
      <c r="D30" s="51"/>
      <c r="E30" s="18"/>
      <c r="F30" s="52"/>
      <c r="G30" s="52"/>
      <c r="H30" s="132"/>
      <c r="I30" s="132"/>
      <c r="J30" s="132"/>
      <c r="K30" s="132"/>
      <c r="L30" s="132"/>
    </row>
    <row r="32" spans="1:12" ht="14.25" x14ac:dyDescent="0.2">
      <c r="B32" s="373" t="s">
        <v>66</v>
      </c>
      <c r="C32" s="373"/>
      <c r="D32" s="373"/>
      <c r="F32" s="36">
        <f t="shared" ref="F32:K32" si="8">F6+F8+F13+F23+F25+F28</f>
        <v>13984</v>
      </c>
      <c r="G32" s="36">
        <f t="shared" si="8"/>
        <v>25214</v>
      </c>
      <c r="H32" s="255">
        <f t="shared" si="8"/>
        <v>8650</v>
      </c>
      <c r="I32" s="255">
        <f t="shared" si="8"/>
        <v>7957</v>
      </c>
      <c r="J32" s="255">
        <f t="shared" si="8"/>
        <v>8485</v>
      </c>
      <c r="K32" s="255">
        <f t="shared" si="8"/>
        <v>8569.85</v>
      </c>
      <c r="L32" s="255">
        <f t="shared" si="1"/>
        <v>8569.85</v>
      </c>
    </row>
    <row r="36" spans="1:17" ht="21.75" customHeight="1" x14ac:dyDescent="0.25">
      <c r="C36" s="128" t="s">
        <v>301</v>
      </c>
    </row>
    <row r="37" spans="1:17" ht="21.75" customHeight="1" x14ac:dyDescent="0.25">
      <c r="C37" s="20"/>
    </row>
    <row r="38" spans="1:17" ht="25.5" customHeight="1" x14ac:dyDescent="0.2">
      <c r="A38" s="323"/>
      <c r="B38" s="367" t="s">
        <v>56</v>
      </c>
      <c r="C38" s="369" t="s">
        <v>57</v>
      </c>
      <c r="D38" s="367" t="s">
        <v>59</v>
      </c>
      <c r="E38" s="323" t="s">
        <v>58</v>
      </c>
      <c r="F38" s="236" t="s">
        <v>435</v>
      </c>
      <c r="G38" s="236" t="s">
        <v>435</v>
      </c>
      <c r="H38" s="254" t="s">
        <v>432</v>
      </c>
      <c r="I38" s="254" t="s">
        <v>434</v>
      </c>
      <c r="J38" s="254" t="s">
        <v>433</v>
      </c>
      <c r="K38" s="254" t="s">
        <v>433</v>
      </c>
      <c r="L38" s="254" t="s">
        <v>433</v>
      </c>
    </row>
    <row r="39" spans="1:17" ht="16.5" customHeight="1" x14ac:dyDescent="0.2">
      <c r="A39" s="325"/>
      <c r="B39" s="368"/>
      <c r="C39" s="370"/>
      <c r="D39" s="368"/>
      <c r="E39" s="325"/>
      <c r="F39" s="48">
        <v>2011</v>
      </c>
      <c r="G39" s="48">
        <v>2012</v>
      </c>
      <c r="H39" s="249">
        <v>2013</v>
      </c>
      <c r="I39" s="249">
        <v>2013</v>
      </c>
      <c r="J39" s="249">
        <v>2014</v>
      </c>
      <c r="K39" s="249">
        <v>2015</v>
      </c>
      <c r="L39" s="249">
        <v>2016</v>
      </c>
    </row>
    <row r="40" spans="1:17" ht="15" customHeight="1" x14ac:dyDescent="0.2">
      <c r="A40" s="23">
        <v>1</v>
      </c>
      <c r="B40" s="371" t="s">
        <v>61</v>
      </c>
      <c r="C40" s="372"/>
      <c r="D40" s="372"/>
      <c r="E40" s="372"/>
      <c r="F40" s="34">
        <f>SUM(F41:F50)</f>
        <v>380293</v>
      </c>
      <c r="G40" s="34">
        <f>SUM(G41:G50)</f>
        <v>374954</v>
      </c>
      <c r="H40" s="34">
        <f t="shared" ref="H40:L40" si="9">SUM(H41:H50)</f>
        <v>0</v>
      </c>
      <c r="I40" s="34">
        <f t="shared" si="9"/>
        <v>0</v>
      </c>
      <c r="J40" s="34">
        <f t="shared" si="9"/>
        <v>0</v>
      </c>
      <c r="K40" s="34">
        <f t="shared" si="9"/>
        <v>0</v>
      </c>
      <c r="L40" s="34">
        <f t="shared" si="9"/>
        <v>0</v>
      </c>
      <c r="N40" s="58"/>
      <c r="O40" s="58"/>
      <c r="P40" s="58"/>
      <c r="Q40" s="186"/>
    </row>
    <row r="41" spans="1:17" s="17" customFormat="1" ht="14.1" customHeight="1" outlineLevel="1" x14ac:dyDescent="0.2">
      <c r="A41" s="23">
        <v>2</v>
      </c>
      <c r="B41" s="24"/>
      <c r="C41" s="25" t="s">
        <v>48</v>
      </c>
      <c r="D41" s="26">
        <v>717002</v>
      </c>
      <c r="E41" s="27" t="s">
        <v>367</v>
      </c>
      <c r="F41" s="142"/>
      <c r="G41" s="142">
        <v>4053</v>
      </c>
      <c r="H41" s="29">
        <v>0</v>
      </c>
      <c r="I41" s="29">
        <v>0</v>
      </c>
      <c r="J41" s="29">
        <f>H41*1.04</f>
        <v>0</v>
      </c>
      <c r="K41" s="29">
        <f>J41*1.01</f>
        <v>0</v>
      </c>
      <c r="L41" s="29">
        <f t="shared" ref="L41:L47" si="10">K41</f>
        <v>0</v>
      </c>
      <c r="N41" s="187"/>
      <c r="O41" s="187"/>
      <c r="P41" s="187"/>
      <c r="Q41" s="187"/>
    </row>
    <row r="42" spans="1:17" s="17" customFormat="1" ht="14.1" customHeight="1" outlineLevel="1" x14ac:dyDescent="0.2">
      <c r="A42" s="23">
        <v>3</v>
      </c>
      <c r="B42" s="24"/>
      <c r="C42" s="25" t="s">
        <v>48</v>
      </c>
      <c r="D42" s="26">
        <v>717001</v>
      </c>
      <c r="E42" s="27" t="s">
        <v>368</v>
      </c>
      <c r="F42" s="143">
        <v>81512</v>
      </c>
      <c r="G42" s="143">
        <v>230219</v>
      </c>
      <c r="H42" s="29">
        <v>0</v>
      </c>
      <c r="I42" s="29">
        <v>0</v>
      </c>
      <c r="J42" s="29">
        <f>H42*1.04</f>
        <v>0</v>
      </c>
      <c r="K42" s="29">
        <f>J42*1.01</f>
        <v>0</v>
      </c>
      <c r="L42" s="29">
        <f t="shared" si="10"/>
        <v>0</v>
      </c>
      <c r="N42" s="187"/>
      <c r="O42" s="187"/>
      <c r="P42" s="187"/>
      <c r="Q42" s="187"/>
    </row>
    <row r="43" spans="1:17" s="17" customFormat="1" ht="14.1" customHeight="1" outlineLevel="1" x14ac:dyDescent="0.2">
      <c r="A43" s="23">
        <v>4</v>
      </c>
      <c r="B43" s="24"/>
      <c r="C43" s="25" t="s">
        <v>48</v>
      </c>
      <c r="D43" s="26">
        <v>717002</v>
      </c>
      <c r="E43" s="27" t="s">
        <v>507</v>
      </c>
      <c r="F43" s="143">
        <v>20033</v>
      </c>
      <c r="G43" s="143">
        <v>133428</v>
      </c>
      <c r="H43" s="29">
        <v>0</v>
      </c>
      <c r="I43" s="29">
        <v>0</v>
      </c>
      <c r="J43" s="29">
        <f>H43*1.04</f>
        <v>0</v>
      </c>
      <c r="K43" s="29">
        <f>J43*1.01</f>
        <v>0</v>
      </c>
      <c r="L43" s="29">
        <f t="shared" si="10"/>
        <v>0</v>
      </c>
      <c r="N43" s="187"/>
      <c r="O43" s="187"/>
      <c r="P43" s="187"/>
      <c r="Q43" s="187"/>
    </row>
    <row r="44" spans="1:17" s="17" customFormat="1" ht="14.1" customHeight="1" outlineLevel="1" x14ac:dyDescent="0.2">
      <c r="A44" s="23">
        <v>5</v>
      </c>
      <c r="B44" s="24"/>
      <c r="C44" s="25" t="s">
        <v>48</v>
      </c>
      <c r="D44" s="26">
        <v>716</v>
      </c>
      <c r="E44" s="27" t="s">
        <v>571</v>
      </c>
      <c r="F44" s="143"/>
      <c r="G44" s="143">
        <v>6360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N44" s="187"/>
      <c r="O44" s="187"/>
      <c r="P44" s="187"/>
      <c r="Q44" s="187"/>
    </row>
    <row r="45" spans="1:17" s="17" customFormat="1" ht="14.1" customHeight="1" outlineLevel="1" x14ac:dyDescent="0.2">
      <c r="A45" s="23">
        <v>6</v>
      </c>
      <c r="B45" s="24"/>
      <c r="C45" s="25" t="s">
        <v>48</v>
      </c>
      <c r="D45" s="33">
        <v>716</v>
      </c>
      <c r="E45" s="26" t="s">
        <v>504</v>
      </c>
      <c r="F45" s="27">
        <v>3600</v>
      </c>
      <c r="G45" s="143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N45" s="187"/>
      <c r="O45" s="187"/>
      <c r="P45" s="187"/>
      <c r="Q45" s="187"/>
    </row>
    <row r="46" spans="1:17" s="17" customFormat="1" ht="14.1" customHeight="1" outlineLevel="1" x14ac:dyDescent="0.2">
      <c r="A46" s="23">
        <v>7</v>
      </c>
      <c r="B46" s="24"/>
      <c r="C46" s="25" t="s">
        <v>48</v>
      </c>
      <c r="D46" s="26">
        <v>716</v>
      </c>
      <c r="E46" s="27" t="s">
        <v>503</v>
      </c>
      <c r="F46" s="143">
        <v>2696</v>
      </c>
      <c r="G46" s="143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N46" s="187"/>
      <c r="O46" s="187"/>
      <c r="P46" s="187"/>
      <c r="Q46" s="187"/>
    </row>
    <row r="47" spans="1:17" s="17" customFormat="1" ht="14.1" customHeight="1" outlineLevel="1" x14ac:dyDescent="0.2">
      <c r="A47" s="23">
        <v>8</v>
      </c>
      <c r="B47" s="24"/>
      <c r="C47" s="25" t="s">
        <v>48</v>
      </c>
      <c r="D47" s="26">
        <v>717001</v>
      </c>
      <c r="E47" s="27" t="s">
        <v>369</v>
      </c>
      <c r="F47" s="143"/>
      <c r="G47" s="143">
        <v>894</v>
      </c>
      <c r="H47" s="29">
        <v>0</v>
      </c>
      <c r="I47" s="29">
        <v>0</v>
      </c>
      <c r="J47" s="29">
        <v>0</v>
      </c>
      <c r="K47" s="29">
        <f>J47*1.01</f>
        <v>0</v>
      </c>
      <c r="L47" s="29">
        <f t="shared" si="10"/>
        <v>0</v>
      </c>
      <c r="N47" s="187"/>
      <c r="O47" s="187"/>
      <c r="P47" s="187"/>
      <c r="Q47" s="187"/>
    </row>
    <row r="48" spans="1:17" s="17" customFormat="1" ht="14.1" customHeight="1" outlineLevel="1" x14ac:dyDescent="0.2">
      <c r="A48" s="23">
        <v>9</v>
      </c>
      <c r="B48" s="24"/>
      <c r="C48" s="25" t="s">
        <v>48</v>
      </c>
      <c r="D48" s="26">
        <v>717001</v>
      </c>
      <c r="E48" s="27" t="s">
        <v>505</v>
      </c>
      <c r="F48" s="143">
        <v>1000</v>
      </c>
      <c r="G48" s="143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N48" s="187"/>
      <c r="O48" s="187"/>
      <c r="P48" s="187"/>
      <c r="Q48" s="187"/>
    </row>
    <row r="49" spans="1:17" s="17" customFormat="1" ht="14.1" customHeight="1" outlineLevel="1" x14ac:dyDescent="0.2">
      <c r="A49" s="23">
        <v>10</v>
      </c>
      <c r="B49" s="24"/>
      <c r="C49" s="25" t="s">
        <v>48</v>
      </c>
      <c r="D49" s="26">
        <v>717002</v>
      </c>
      <c r="E49" s="27" t="s">
        <v>506</v>
      </c>
      <c r="F49" s="143">
        <v>218335</v>
      </c>
      <c r="G49" s="143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N49" s="187"/>
      <c r="O49" s="187"/>
      <c r="P49" s="187"/>
      <c r="Q49" s="187"/>
    </row>
    <row r="50" spans="1:17" s="17" customFormat="1" ht="14.1" customHeight="1" outlineLevel="1" x14ac:dyDescent="0.2">
      <c r="A50" s="23">
        <v>11</v>
      </c>
      <c r="B50" s="23"/>
      <c r="C50" s="25" t="s">
        <v>48</v>
      </c>
      <c r="D50" s="26">
        <v>717003</v>
      </c>
      <c r="E50" s="27" t="s">
        <v>506</v>
      </c>
      <c r="F50" s="292">
        <v>53117</v>
      </c>
      <c r="G50" s="143">
        <v>0</v>
      </c>
      <c r="H50" s="53">
        <v>0</v>
      </c>
      <c r="I50" s="29">
        <v>0</v>
      </c>
      <c r="J50" s="29">
        <v>0</v>
      </c>
      <c r="K50" s="29">
        <v>0</v>
      </c>
      <c r="L50" s="29">
        <v>0</v>
      </c>
      <c r="M50" s="132"/>
      <c r="N50" s="187"/>
      <c r="O50" s="187"/>
      <c r="P50" s="187"/>
      <c r="Q50" s="187"/>
    </row>
    <row r="51" spans="1:17" x14ac:dyDescent="0.2">
      <c r="N51" s="58"/>
      <c r="O51" s="58"/>
      <c r="P51" s="58"/>
      <c r="Q51" s="58"/>
    </row>
    <row r="53" spans="1:17" ht="14.25" x14ac:dyDescent="0.2">
      <c r="B53" s="373" t="s">
        <v>66</v>
      </c>
      <c r="C53" s="373"/>
      <c r="D53" s="373"/>
      <c r="F53" s="36">
        <f>F40</f>
        <v>380293</v>
      </c>
      <c r="G53" s="36">
        <f>G40</f>
        <v>374954</v>
      </c>
      <c r="H53" s="255">
        <f t="shared" ref="H53:L53" si="11">H40</f>
        <v>0</v>
      </c>
      <c r="I53" s="255">
        <f t="shared" si="11"/>
        <v>0</v>
      </c>
      <c r="J53" s="255">
        <f t="shared" si="11"/>
        <v>0</v>
      </c>
      <c r="K53" s="255">
        <f t="shared" si="11"/>
        <v>0</v>
      </c>
      <c r="L53" s="255">
        <f t="shared" si="11"/>
        <v>0</v>
      </c>
    </row>
    <row r="55" spans="1:17" x14ac:dyDescent="0.2">
      <c r="F55" s="35"/>
      <c r="G55" s="35"/>
    </row>
  </sheetData>
  <mergeCells count="19">
    <mergeCell ref="A4:A5"/>
    <mergeCell ref="B6:E6"/>
    <mergeCell ref="B8:E8"/>
    <mergeCell ref="B4:B5"/>
    <mergeCell ref="C4:C5"/>
    <mergeCell ref="E4:E5"/>
    <mergeCell ref="D4:D5"/>
    <mergeCell ref="B32:D32"/>
    <mergeCell ref="B13:E13"/>
    <mergeCell ref="B23:E23"/>
    <mergeCell ref="B25:E25"/>
    <mergeCell ref="B28:E28"/>
    <mergeCell ref="B40:E40"/>
    <mergeCell ref="B53:D53"/>
    <mergeCell ref="A38:A39"/>
    <mergeCell ref="B38:B39"/>
    <mergeCell ref="C38:C39"/>
    <mergeCell ref="D38:D39"/>
    <mergeCell ref="E38:E39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"/>
  <sheetViews>
    <sheetView topLeftCell="A4" workbookViewId="0">
      <selection activeCell="K8" sqref="K8"/>
    </sheetView>
  </sheetViews>
  <sheetFormatPr defaultRowHeight="12.75" outlineLevelRow="1" x14ac:dyDescent="0.2"/>
  <cols>
    <col min="1" max="1" width="3.7109375" customWidth="1"/>
    <col min="2" max="2" width="7.140625" customWidth="1"/>
    <col min="4" max="4" width="12.140625" customWidth="1"/>
    <col min="5" max="5" width="27.42578125" customWidth="1"/>
    <col min="6" max="12" width="15.28515625" customWidth="1"/>
  </cols>
  <sheetData>
    <row r="2" spans="1:13" ht="21.75" customHeight="1" x14ac:dyDescent="0.25">
      <c r="C2" s="128" t="s">
        <v>302</v>
      </c>
    </row>
    <row r="3" spans="1:13" ht="21.75" customHeight="1" x14ac:dyDescent="0.25">
      <c r="C3" s="20"/>
    </row>
    <row r="4" spans="1:13" ht="25.5" customHeight="1" x14ac:dyDescent="0.2">
      <c r="A4" s="323"/>
      <c r="B4" s="367" t="s">
        <v>56</v>
      </c>
      <c r="C4" s="369" t="s">
        <v>57</v>
      </c>
      <c r="D4" s="367" t="s">
        <v>59</v>
      </c>
      <c r="E4" s="323" t="s">
        <v>58</v>
      </c>
      <c r="F4" s="236" t="s">
        <v>435</v>
      </c>
      <c r="G4" s="236" t="s">
        <v>435</v>
      </c>
      <c r="H4" s="254" t="s">
        <v>432</v>
      </c>
      <c r="I4" s="254" t="s">
        <v>434</v>
      </c>
      <c r="J4" s="254" t="s">
        <v>433</v>
      </c>
      <c r="K4" s="254" t="s">
        <v>433</v>
      </c>
      <c r="L4" s="254" t="s">
        <v>433</v>
      </c>
    </row>
    <row r="5" spans="1:13" ht="16.5" customHeight="1" x14ac:dyDescent="0.2">
      <c r="A5" s="325"/>
      <c r="B5" s="368"/>
      <c r="C5" s="370"/>
      <c r="D5" s="368"/>
      <c r="E5" s="325"/>
      <c r="F5" s="48">
        <v>2011</v>
      </c>
      <c r="G5" s="48">
        <v>2012</v>
      </c>
      <c r="H5" s="249">
        <v>2013</v>
      </c>
      <c r="I5" s="249">
        <v>2013</v>
      </c>
      <c r="J5" s="249">
        <v>2014</v>
      </c>
      <c r="K5" s="249">
        <v>2015</v>
      </c>
      <c r="L5" s="249">
        <v>2016</v>
      </c>
    </row>
    <row r="6" spans="1:13" ht="14.1" customHeight="1" x14ac:dyDescent="0.2">
      <c r="A6" s="22">
        <v>1</v>
      </c>
      <c r="B6" s="374" t="s">
        <v>67</v>
      </c>
      <c r="C6" s="374"/>
      <c r="D6" s="374"/>
      <c r="E6" s="374"/>
      <c r="F6" s="34">
        <f t="shared" ref="F6:L6" si="0">SUM(F7:F7)</f>
        <v>683</v>
      </c>
      <c r="G6" s="34">
        <f t="shared" si="0"/>
        <v>120</v>
      </c>
      <c r="H6" s="34">
        <f t="shared" si="0"/>
        <v>300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</row>
    <row r="7" spans="1:13" s="17" customFormat="1" ht="14.1" customHeight="1" outlineLevel="1" x14ac:dyDescent="0.2">
      <c r="A7" s="24">
        <v>2</v>
      </c>
      <c r="B7" s="25"/>
      <c r="C7" s="32" t="s">
        <v>48</v>
      </c>
      <c r="D7" s="26">
        <v>637003</v>
      </c>
      <c r="E7" s="27" t="s">
        <v>38</v>
      </c>
      <c r="F7" s="295">
        <v>683</v>
      </c>
      <c r="G7" s="55">
        <v>120</v>
      </c>
      <c r="H7" s="55">
        <v>300</v>
      </c>
      <c r="I7" s="55">
        <v>0</v>
      </c>
      <c r="J7" s="29">
        <v>0</v>
      </c>
      <c r="K7" s="29">
        <v>0</v>
      </c>
      <c r="L7" s="29">
        <f>K7</f>
        <v>0</v>
      </c>
      <c r="M7" s="19"/>
    </row>
    <row r="8" spans="1:13" ht="14.1" customHeight="1" x14ac:dyDescent="0.2"/>
    <row r="9" spans="1:13" ht="14.1" customHeight="1" x14ac:dyDescent="0.2"/>
    <row r="10" spans="1:13" ht="14.1" customHeight="1" x14ac:dyDescent="0.2">
      <c r="C10" s="373" t="s">
        <v>68</v>
      </c>
      <c r="D10" s="373"/>
      <c r="E10" s="373"/>
      <c r="F10" s="36">
        <f t="shared" ref="F10:L10" si="1">F6</f>
        <v>683</v>
      </c>
      <c r="G10" s="36">
        <f t="shared" si="1"/>
        <v>120</v>
      </c>
      <c r="H10" s="36">
        <f t="shared" si="1"/>
        <v>300</v>
      </c>
      <c r="I10" s="36">
        <f t="shared" si="1"/>
        <v>0</v>
      </c>
      <c r="J10" s="36">
        <f t="shared" si="1"/>
        <v>0</v>
      </c>
      <c r="K10" s="36">
        <f t="shared" si="1"/>
        <v>0</v>
      </c>
      <c r="L10" s="36">
        <f t="shared" si="1"/>
        <v>0</v>
      </c>
    </row>
    <row r="11" spans="1:13" ht="14.1" customHeight="1" x14ac:dyDescent="0.2"/>
    <row r="12" spans="1:13" ht="14.1" customHeight="1" x14ac:dyDescent="0.2"/>
  </sheetData>
  <mergeCells count="7">
    <mergeCell ref="C10:E10"/>
    <mergeCell ref="E4:E5"/>
    <mergeCell ref="B6:E6"/>
    <mergeCell ref="A4:A5"/>
    <mergeCell ref="B4:B5"/>
    <mergeCell ref="C4:C5"/>
    <mergeCell ref="D4:D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"/>
  <sheetViews>
    <sheetView topLeftCell="A73" workbookViewId="0">
      <selection activeCell="I2" sqref="I2"/>
    </sheetView>
  </sheetViews>
  <sheetFormatPr defaultRowHeight="12.75" outlineLevelRow="1" x14ac:dyDescent="0.2"/>
  <cols>
    <col min="1" max="1" width="5" style="39" customWidth="1"/>
    <col min="2" max="2" width="6.7109375" customWidth="1"/>
    <col min="3" max="3" width="13" customWidth="1"/>
    <col min="4" max="4" width="12" customWidth="1"/>
    <col min="5" max="5" width="30.42578125" customWidth="1"/>
    <col min="6" max="12" width="15.28515625" customWidth="1"/>
  </cols>
  <sheetData>
    <row r="2" spans="1:12" ht="21.75" customHeight="1" x14ac:dyDescent="0.25">
      <c r="C2" s="128" t="s">
        <v>303</v>
      </c>
    </row>
    <row r="3" spans="1:12" ht="12.75" customHeight="1" x14ac:dyDescent="0.25"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69</v>
      </c>
      <c r="C6" s="374"/>
      <c r="D6" s="374"/>
      <c r="E6" s="374"/>
      <c r="F6" s="34">
        <f t="shared" ref="F6:L6" si="0">SUM(F7:F12)</f>
        <v>245</v>
      </c>
      <c r="G6" s="34">
        <f t="shared" si="0"/>
        <v>1312</v>
      </c>
      <c r="H6" s="34">
        <f t="shared" si="0"/>
        <v>1314</v>
      </c>
      <c r="I6" s="34">
        <f t="shared" si="0"/>
        <v>500</v>
      </c>
      <c r="J6" s="34">
        <f t="shared" si="0"/>
        <v>500</v>
      </c>
      <c r="K6" s="34">
        <f t="shared" si="0"/>
        <v>504.99999999999994</v>
      </c>
      <c r="L6" s="34">
        <f t="shared" si="0"/>
        <v>504.99999999999994</v>
      </c>
    </row>
    <row r="7" spans="1:12" s="17" customFormat="1" ht="14.1" customHeight="1" outlineLevel="1" x14ac:dyDescent="0.2">
      <c r="A7" s="24">
        <f>A6+1</f>
        <v>2</v>
      </c>
      <c r="B7" s="25"/>
      <c r="C7" s="32" t="s">
        <v>48</v>
      </c>
      <c r="D7" s="26">
        <v>637026</v>
      </c>
      <c r="E7" s="27" t="s">
        <v>28</v>
      </c>
      <c r="F7" s="28">
        <v>201</v>
      </c>
      <c r="G7" s="28">
        <v>1024</v>
      </c>
      <c r="H7" s="28">
        <v>1024</v>
      </c>
      <c r="I7" s="28">
        <v>376</v>
      </c>
      <c r="J7" s="28">
        <v>376</v>
      </c>
      <c r="K7" s="29">
        <f t="shared" ref="K7:K54" si="1">J7*1.01</f>
        <v>379.76</v>
      </c>
      <c r="L7" s="29">
        <f t="shared" ref="L7:L54" si="2">K7</f>
        <v>379.76</v>
      </c>
    </row>
    <row r="8" spans="1:12" s="17" customFormat="1" ht="14.1" customHeight="1" outlineLevel="1" x14ac:dyDescent="0.2">
      <c r="A8" s="24">
        <f t="shared" ref="A8:A72" si="3">A7+1</f>
        <v>3</v>
      </c>
      <c r="B8" s="25"/>
      <c r="C8" s="32" t="s">
        <v>48</v>
      </c>
      <c r="D8" s="26">
        <v>621</v>
      </c>
      <c r="E8" s="27" t="s">
        <v>141</v>
      </c>
      <c r="F8" s="28">
        <v>28</v>
      </c>
      <c r="G8" s="28">
        <v>73</v>
      </c>
      <c r="H8" s="28">
        <v>73</v>
      </c>
      <c r="I8" s="28">
        <v>38</v>
      </c>
      <c r="J8" s="28">
        <v>38</v>
      </c>
      <c r="K8" s="29">
        <f t="shared" si="1"/>
        <v>38.380000000000003</v>
      </c>
      <c r="L8" s="29">
        <f t="shared" si="2"/>
        <v>38.380000000000003</v>
      </c>
    </row>
    <row r="9" spans="1:12" s="17" customFormat="1" ht="14.1" customHeight="1" outlineLevel="1" x14ac:dyDescent="0.2">
      <c r="A9" s="24">
        <f t="shared" si="3"/>
        <v>4</v>
      </c>
      <c r="B9" s="25"/>
      <c r="C9" s="32" t="s">
        <v>48</v>
      </c>
      <c r="D9" s="26">
        <v>625002</v>
      </c>
      <c r="E9" s="27" t="s">
        <v>151</v>
      </c>
      <c r="F9" s="28">
        <v>0</v>
      </c>
      <c r="G9" s="28">
        <v>134</v>
      </c>
      <c r="H9" s="28">
        <v>134</v>
      </c>
      <c r="I9" s="28">
        <v>53</v>
      </c>
      <c r="J9" s="28">
        <v>53</v>
      </c>
      <c r="K9" s="29">
        <f t="shared" si="1"/>
        <v>53.53</v>
      </c>
      <c r="L9" s="29">
        <f t="shared" si="2"/>
        <v>53.53</v>
      </c>
    </row>
    <row r="10" spans="1:12" s="17" customFormat="1" ht="14.1" customHeight="1" outlineLevel="1" x14ac:dyDescent="0.2">
      <c r="A10" s="24">
        <f t="shared" si="3"/>
        <v>5</v>
      </c>
      <c r="B10" s="25"/>
      <c r="C10" s="32" t="s">
        <v>48</v>
      </c>
      <c r="D10" s="26">
        <v>625003</v>
      </c>
      <c r="E10" s="27" t="s">
        <v>152</v>
      </c>
      <c r="F10" s="28">
        <v>1</v>
      </c>
      <c r="G10" s="28">
        <v>8</v>
      </c>
      <c r="H10" s="28">
        <v>8</v>
      </c>
      <c r="I10" s="28">
        <v>3</v>
      </c>
      <c r="J10" s="28">
        <v>3</v>
      </c>
      <c r="K10" s="29">
        <f t="shared" si="1"/>
        <v>3.0300000000000002</v>
      </c>
      <c r="L10" s="29">
        <f t="shared" si="2"/>
        <v>3.0300000000000002</v>
      </c>
    </row>
    <row r="11" spans="1:12" s="17" customFormat="1" ht="14.1" customHeight="1" outlineLevel="1" x14ac:dyDescent="0.2">
      <c r="A11" s="24">
        <f t="shared" si="3"/>
        <v>6</v>
      </c>
      <c r="B11" s="25"/>
      <c r="C11" s="32" t="s">
        <v>48</v>
      </c>
      <c r="D11" s="26">
        <v>625004</v>
      </c>
      <c r="E11" s="27" t="s">
        <v>153</v>
      </c>
      <c r="F11" s="28">
        <v>6</v>
      </c>
      <c r="G11" s="28">
        <v>28</v>
      </c>
      <c r="H11" s="28">
        <v>29</v>
      </c>
      <c r="I11" s="28">
        <v>12</v>
      </c>
      <c r="J11" s="28">
        <v>12</v>
      </c>
      <c r="K11" s="29">
        <f t="shared" si="1"/>
        <v>12.120000000000001</v>
      </c>
      <c r="L11" s="29">
        <f t="shared" si="2"/>
        <v>12.120000000000001</v>
      </c>
    </row>
    <row r="12" spans="1:12" s="17" customFormat="1" ht="14.1" customHeight="1" outlineLevel="1" x14ac:dyDescent="0.2">
      <c r="A12" s="24">
        <f t="shared" si="3"/>
        <v>7</v>
      </c>
      <c r="B12" s="25"/>
      <c r="C12" s="32" t="s">
        <v>48</v>
      </c>
      <c r="D12" s="26">
        <v>625007</v>
      </c>
      <c r="E12" s="27" t="s">
        <v>154</v>
      </c>
      <c r="F12" s="28">
        <v>9</v>
      </c>
      <c r="G12" s="28">
        <v>45</v>
      </c>
      <c r="H12" s="28">
        <v>46</v>
      </c>
      <c r="I12" s="28">
        <v>18</v>
      </c>
      <c r="J12" s="28">
        <v>18</v>
      </c>
      <c r="K12" s="29">
        <f t="shared" si="1"/>
        <v>18.18</v>
      </c>
      <c r="L12" s="29">
        <f t="shared" si="2"/>
        <v>18.18</v>
      </c>
    </row>
    <row r="13" spans="1:12" ht="14.1" customHeight="1" x14ac:dyDescent="0.2">
      <c r="A13" s="24">
        <f t="shared" si="3"/>
        <v>8</v>
      </c>
      <c r="B13" s="374" t="s">
        <v>70</v>
      </c>
      <c r="C13" s="374"/>
      <c r="D13" s="374"/>
      <c r="E13" s="374"/>
      <c r="F13" s="34">
        <f t="shared" ref="F13:L13" si="4">SUM(F14:F17)</f>
        <v>180</v>
      </c>
      <c r="G13" s="34">
        <f t="shared" si="4"/>
        <v>165</v>
      </c>
      <c r="H13" s="34">
        <f t="shared" si="4"/>
        <v>4082</v>
      </c>
      <c r="I13" s="34">
        <f t="shared" si="4"/>
        <v>3872</v>
      </c>
      <c r="J13" s="34">
        <f t="shared" si="4"/>
        <v>3872</v>
      </c>
      <c r="K13" s="34">
        <f t="shared" si="4"/>
        <v>3910.7200000000003</v>
      </c>
      <c r="L13" s="34">
        <f t="shared" si="4"/>
        <v>3910.7200000000003</v>
      </c>
    </row>
    <row r="14" spans="1:12" s="17" customFormat="1" ht="14.1" customHeight="1" outlineLevel="1" x14ac:dyDescent="0.2">
      <c r="A14" s="24">
        <f t="shared" si="3"/>
        <v>9</v>
      </c>
      <c r="B14" s="25"/>
      <c r="C14" s="25" t="s">
        <v>48</v>
      </c>
      <c r="D14" s="37" t="s">
        <v>10</v>
      </c>
      <c r="E14" s="31" t="s">
        <v>36</v>
      </c>
      <c r="F14" s="28">
        <v>24</v>
      </c>
      <c r="G14" s="28">
        <v>0</v>
      </c>
      <c r="H14" s="28">
        <v>442</v>
      </c>
      <c r="I14" s="28">
        <v>442</v>
      </c>
      <c r="J14" s="28">
        <v>442</v>
      </c>
      <c r="K14" s="29">
        <f t="shared" si="1"/>
        <v>446.42</v>
      </c>
      <c r="L14" s="29">
        <f t="shared" si="2"/>
        <v>446.42</v>
      </c>
    </row>
    <row r="15" spans="1:12" s="17" customFormat="1" ht="14.1" customHeight="1" outlineLevel="1" x14ac:dyDescent="0.2">
      <c r="A15" s="24">
        <f t="shared" si="3"/>
        <v>10</v>
      </c>
      <c r="B15" s="25"/>
      <c r="C15" s="32" t="s">
        <v>48</v>
      </c>
      <c r="D15" s="33" t="s">
        <v>14</v>
      </c>
      <c r="E15" s="27" t="s">
        <v>15</v>
      </c>
      <c r="F15" s="28">
        <v>136</v>
      </c>
      <c r="G15" s="28">
        <v>165</v>
      </c>
      <c r="H15" s="28">
        <v>300</v>
      </c>
      <c r="I15" s="28">
        <v>300</v>
      </c>
      <c r="J15" s="28">
        <v>300</v>
      </c>
      <c r="K15" s="29">
        <f t="shared" si="1"/>
        <v>303</v>
      </c>
      <c r="L15" s="29">
        <f t="shared" si="2"/>
        <v>303</v>
      </c>
    </row>
    <row r="16" spans="1:12" s="17" customFormat="1" ht="14.1" customHeight="1" outlineLevel="1" x14ac:dyDescent="0.2">
      <c r="A16" s="24">
        <f t="shared" si="3"/>
        <v>11</v>
      </c>
      <c r="B16" s="25"/>
      <c r="C16" s="32" t="s">
        <v>48</v>
      </c>
      <c r="D16" s="26">
        <v>637014</v>
      </c>
      <c r="E16" s="27" t="s">
        <v>510</v>
      </c>
      <c r="F16" s="28">
        <v>20</v>
      </c>
      <c r="G16" s="28">
        <v>0</v>
      </c>
      <c r="H16" s="28">
        <v>3240</v>
      </c>
      <c r="I16" s="28">
        <v>3000</v>
      </c>
      <c r="J16" s="28">
        <v>3000</v>
      </c>
      <c r="K16" s="29">
        <f t="shared" si="1"/>
        <v>3030</v>
      </c>
      <c r="L16" s="29">
        <f t="shared" si="2"/>
        <v>3030</v>
      </c>
    </row>
    <row r="17" spans="1:12" s="17" customFormat="1" ht="14.1" customHeight="1" outlineLevel="1" x14ac:dyDescent="0.2">
      <c r="A17" s="24">
        <f t="shared" si="3"/>
        <v>12</v>
      </c>
      <c r="B17" s="25"/>
      <c r="C17" s="32" t="s">
        <v>48</v>
      </c>
      <c r="D17" s="30">
        <v>633009</v>
      </c>
      <c r="E17" s="31" t="s">
        <v>29</v>
      </c>
      <c r="F17" s="28">
        <v>0</v>
      </c>
      <c r="G17" s="28">
        <v>0</v>
      </c>
      <c r="H17" s="28">
        <v>100</v>
      </c>
      <c r="I17" s="28">
        <v>130</v>
      </c>
      <c r="J17" s="28">
        <v>130</v>
      </c>
      <c r="K17" s="29">
        <f t="shared" si="1"/>
        <v>131.30000000000001</v>
      </c>
      <c r="L17" s="29">
        <f t="shared" si="2"/>
        <v>131.30000000000001</v>
      </c>
    </row>
    <row r="18" spans="1:12" ht="14.1" customHeight="1" x14ac:dyDescent="0.2">
      <c r="A18" s="24">
        <f t="shared" si="3"/>
        <v>13</v>
      </c>
      <c r="B18" s="374" t="s">
        <v>71</v>
      </c>
      <c r="C18" s="374"/>
      <c r="D18" s="374"/>
      <c r="E18" s="374"/>
      <c r="F18" s="34">
        <f t="shared" ref="F18:L18" si="5">SUM(F19:F59)</f>
        <v>23583</v>
      </c>
      <c r="G18" s="34">
        <f t="shared" si="5"/>
        <v>24651</v>
      </c>
      <c r="H18" s="34">
        <f t="shared" si="5"/>
        <v>32597</v>
      </c>
      <c r="I18" s="34">
        <f t="shared" si="5"/>
        <v>42844</v>
      </c>
      <c r="J18" s="34">
        <f t="shared" si="5"/>
        <v>34079.599999999999</v>
      </c>
      <c r="K18" s="34">
        <f t="shared" si="5"/>
        <v>34407.195999999996</v>
      </c>
      <c r="L18" s="34">
        <f t="shared" si="5"/>
        <v>34407.195999999996</v>
      </c>
    </row>
    <row r="19" spans="1:12" s="17" customFormat="1" ht="14.1" customHeight="1" outlineLevel="1" x14ac:dyDescent="0.2">
      <c r="A19" s="24">
        <f t="shared" si="3"/>
        <v>14</v>
      </c>
      <c r="B19" s="25"/>
      <c r="C19" s="32" t="s">
        <v>48</v>
      </c>
      <c r="D19" s="30">
        <v>631001</v>
      </c>
      <c r="E19" s="98" t="s">
        <v>469</v>
      </c>
      <c r="F19" s="28">
        <v>0</v>
      </c>
      <c r="G19" s="28">
        <v>1167</v>
      </c>
      <c r="H19" s="28">
        <v>1450</v>
      </c>
      <c r="I19" s="28">
        <v>2000</v>
      </c>
      <c r="J19" s="28">
        <v>2000</v>
      </c>
      <c r="K19" s="29">
        <f t="shared" ref="K19:K53" si="6">J19*1.01</f>
        <v>2020</v>
      </c>
      <c r="L19" s="29">
        <f t="shared" ref="L19:L53" si="7">K19</f>
        <v>2020</v>
      </c>
    </row>
    <row r="20" spans="1:12" s="17" customFormat="1" ht="14.1" customHeight="1" outlineLevel="1" x14ac:dyDescent="0.2">
      <c r="A20" s="24">
        <f t="shared" si="3"/>
        <v>15</v>
      </c>
      <c r="B20" s="25"/>
      <c r="C20" s="32" t="s">
        <v>48</v>
      </c>
      <c r="D20" s="30">
        <v>632001</v>
      </c>
      <c r="E20" s="31" t="s">
        <v>11</v>
      </c>
      <c r="F20" s="28">
        <v>4907</v>
      </c>
      <c r="G20" s="28">
        <v>3705</v>
      </c>
      <c r="H20" s="28">
        <v>3750</v>
      </c>
      <c r="I20" s="28">
        <v>5855</v>
      </c>
      <c r="J20" s="28">
        <v>5855</v>
      </c>
      <c r="K20" s="29">
        <f t="shared" si="6"/>
        <v>5913.55</v>
      </c>
      <c r="L20" s="29">
        <f t="shared" si="7"/>
        <v>5913.55</v>
      </c>
    </row>
    <row r="21" spans="1:12" s="17" customFormat="1" ht="14.1" customHeight="1" outlineLevel="1" x14ac:dyDescent="0.2">
      <c r="A21" s="24">
        <f t="shared" si="3"/>
        <v>16</v>
      </c>
      <c r="B21" s="25"/>
      <c r="C21" s="32" t="s">
        <v>48</v>
      </c>
      <c r="D21" s="30" t="s">
        <v>44</v>
      </c>
      <c r="E21" s="98" t="s">
        <v>514</v>
      </c>
      <c r="F21" s="28">
        <v>3557</v>
      </c>
      <c r="G21" s="28"/>
      <c r="H21" s="28"/>
      <c r="I21" s="28"/>
      <c r="J21" s="28"/>
      <c r="K21" s="29"/>
      <c r="L21" s="29"/>
    </row>
    <row r="22" spans="1:12" s="17" customFormat="1" ht="14.1" customHeight="1" outlineLevel="1" x14ac:dyDescent="0.2">
      <c r="A22" s="24">
        <f t="shared" si="3"/>
        <v>17</v>
      </c>
      <c r="B22" s="25"/>
      <c r="C22" s="32" t="s">
        <v>48</v>
      </c>
      <c r="D22" s="30">
        <v>632002</v>
      </c>
      <c r="E22" s="98" t="s">
        <v>194</v>
      </c>
      <c r="F22" s="28">
        <v>4805</v>
      </c>
      <c r="G22" s="28">
        <v>891</v>
      </c>
      <c r="H22" s="28">
        <v>900</v>
      </c>
      <c r="I22" s="28">
        <v>900</v>
      </c>
      <c r="J22" s="28">
        <v>900</v>
      </c>
      <c r="K22" s="29">
        <f t="shared" si="6"/>
        <v>909</v>
      </c>
      <c r="L22" s="29">
        <f t="shared" si="7"/>
        <v>909</v>
      </c>
    </row>
    <row r="23" spans="1:12" s="17" customFormat="1" ht="14.1" customHeight="1" outlineLevel="1" x14ac:dyDescent="0.2">
      <c r="A23" s="24">
        <f t="shared" si="3"/>
        <v>18</v>
      </c>
      <c r="B23" s="25"/>
      <c r="C23" s="32" t="s">
        <v>48</v>
      </c>
      <c r="D23" s="30">
        <v>632003</v>
      </c>
      <c r="E23" s="98" t="s">
        <v>195</v>
      </c>
      <c r="F23" s="28">
        <v>1890</v>
      </c>
      <c r="G23" s="28">
        <v>3248</v>
      </c>
      <c r="H23" s="28">
        <v>3254</v>
      </c>
      <c r="I23" s="28">
        <v>3254</v>
      </c>
      <c r="J23" s="28">
        <v>3250</v>
      </c>
      <c r="K23" s="29">
        <f t="shared" si="6"/>
        <v>3282.5</v>
      </c>
      <c r="L23" s="29">
        <f t="shared" si="7"/>
        <v>3282.5</v>
      </c>
    </row>
    <row r="24" spans="1:12" s="17" customFormat="1" ht="14.1" customHeight="1" outlineLevel="1" x14ac:dyDescent="0.2">
      <c r="A24" s="24">
        <f t="shared" si="3"/>
        <v>19</v>
      </c>
      <c r="B24" s="25"/>
      <c r="C24" s="32" t="s">
        <v>48</v>
      </c>
      <c r="D24" s="30">
        <v>633002</v>
      </c>
      <c r="E24" s="98" t="s">
        <v>204</v>
      </c>
      <c r="F24" s="28">
        <v>499</v>
      </c>
      <c r="G24" s="28">
        <v>59</v>
      </c>
      <c r="H24" s="28">
        <v>972</v>
      </c>
      <c r="I24" s="28">
        <v>640</v>
      </c>
      <c r="J24" s="28">
        <v>0</v>
      </c>
      <c r="K24" s="29">
        <v>0</v>
      </c>
      <c r="L24" s="29">
        <f t="shared" si="7"/>
        <v>0</v>
      </c>
    </row>
    <row r="25" spans="1:12" s="17" customFormat="1" ht="12" customHeight="1" outlineLevel="1" x14ac:dyDescent="0.2">
      <c r="A25" s="24">
        <f t="shared" si="3"/>
        <v>20</v>
      </c>
      <c r="B25" s="25"/>
      <c r="C25" s="32" t="s">
        <v>48</v>
      </c>
      <c r="D25" s="30">
        <v>633006</v>
      </c>
      <c r="E25" s="31" t="s">
        <v>37</v>
      </c>
      <c r="F25" s="28">
        <v>3051</v>
      </c>
      <c r="G25" s="28">
        <v>3469</v>
      </c>
      <c r="H25" s="28">
        <v>4150</v>
      </c>
      <c r="I25" s="28">
        <v>4150</v>
      </c>
      <c r="J25" s="28">
        <v>4000</v>
      </c>
      <c r="K25" s="29">
        <f t="shared" si="6"/>
        <v>4040</v>
      </c>
      <c r="L25" s="29">
        <f t="shared" si="7"/>
        <v>4040</v>
      </c>
    </row>
    <row r="26" spans="1:12" s="17" customFormat="1" ht="14.1" customHeight="1" outlineLevel="1" x14ac:dyDescent="0.2">
      <c r="A26" s="24">
        <f t="shared" si="3"/>
        <v>21</v>
      </c>
      <c r="B26" s="25"/>
      <c r="C26" s="32" t="s">
        <v>48</v>
      </c>
      <c r="D26" s="80" t="s">
        <v>462</v>
      </c>
      <c r="E26" s="98" t="s">
        <v>463</v>
      </c>
      <c r="F26" s="31"/>
      <c r="G26" s="28"/>
      <c r="H26" s="28"/>
      <c r="I26" s="28">
        <v>264</v>
      </c>
      <c r="J26" s="28">
        <v>264</v>
      </c>
      <c r="K26" s="29">
        <f t="shared" si="6"/>
        <v>266.64</v>
      </c>
      <c r="L26" s="29">
        <f t="shared" si="7"/>
        <v>266.64</v>
      </c>
    </row>
    <row r="27" spans="1:12" s="17" customFormat="1" ht="14.1" customHeight="1" outlineLevel="1" x14ac:dyDescent="0.2">
      <c r="A27" s="24">
        <f t="shared" si="3"/>
        <v>22</v>
      </c>
      <c r="B27" s="25"/>
      <c r="C27" s="32" t="s">
        <v>48</v>
      </c>
      <c r="D27" s="80">
        <v>634003</v>
      </c>
      <c r="E27" s="98" t="s">
        <v>464</v>
      </c>
      <c r="F27" s="31"/>
      <c r="G27" s="28"/>
      <c r="H27" s="28"/>
      <c r="I27" s="28">
        <v>580</v>
      </c>
      <c r="J27" s="28">
        <v>580</v>
      </c>
      <c r="K27" s="29">
        <f t="shared" si="6"/>
        <v>585.79999999999995</v>
      </c>
      <c r="L27" s="29">
        <f t="shared" si="7"/>
        <v>585.79999999999995</v>
      </c>
    </row>
    <row r="28" spans="1:12" s="17" customFormat="1" ht="14.1" customHeight="1" outlineLevel="1" x14ac:dyDescent="0.2">
      <c r="A28" s="24">
        <f t="shared" si="3"/>
        <v>23</v>
      </c>
      <c r="B28" s="25"/>
      <c r="C28" s="25" t="s">
        <v>48</v>
      </c>
      <c r="D28" s="30">
        <v>637004</v>
      </c>
      <c r="E28" s="98" t="s">
        <v>39</v>
      </c>
      <c r="F28" s="28">
        <v>1624</v>
      </c>
      <c r="G28" s="28">
        <v>533</v>
      </c>
      <c r="H28" s="28">
        <v>6200</v>
      </c>
      <c r="I28" s="28">
        <v>6200</v>
      </c>
      <c r="J28" s="28">
        <v>6200</v>
      </c>
      <c r="K28" s="29">
        <f t="shared" si="6"/>
        <v>6262</v>
      </c>
      <c r="L28" s="29">
        <f t="shared" si="7"/>
        <v>6262</v>
      </c>
    </row>
    <row r="29" spans="1:12" s="17" customFormat="1" ht="14.1" customHeight="1" outlineLevel="1" x14ac:dyDescent="0.2">
      <c r="A29" s="24">
        <f t="shared" si="3"/>
        <v>24</v>
      </c>
      <c r="B29" s="25"/>
      <c r="C29" s="32" t="s">
        <v>48</v>
      </c>
      <c r="D29" s="30">
        <v>635002</v>
      </c>
      <c r="E29" s="98" t="s">
        <v>196</v>
      </c>
      <c r="F29" s="28">
        <v>12</v>
      </c>
      <c r="G29" s="28">
        <v>12</v>
      </c>
      <c r="H29" s="28">
        <v>100</v>
      </c>
      <c r="I29" s="28">
        <v>100</v>
      </c>
      <c r="J29" s="28">
        <v>100</v>
      </c>
      <c r="K29" s="29">
        <f t="shared" si="6"/>
        <v>101</v>
      </c>
      <c r="L29" s="29">
        <f t="shared" si="7"/>
        <v>101</v>
      </c>
    </row>
    <row r="30" spans="1:12" s="17" customFormat="1" ht="14.1" customHeight="1" outlineLevel="1" x14ac:dyDescent="0.2">
      <c r="A30" s="24">
        <f t="shared" si="3"/>
        <v>25</v>
      </c>
      <c r="B30" s="25"/>
      <c r="C30" s="32" t="s">
        <v>48</v>
      </c>
      <c r="D30" s="30">
        <v>635006</v>
      </c>
      <c r="E30" s="98" t="s">
        <v>197</v>
      </c>
      <c r="F30" s="28">
        <v>1724</v>
      </c>
      <c r="G30" s="28">
        <v>0</v>
      </c>
      <c r="H30" s="28">
        <v>100</v>
      </c>
      <c r="I30" s="28">
        <v>100</v>
      </c>
      <c r="J30" s="28">
        <v>100</v>
      </c>
      <c r="K30" s="29">
        <f t="shared" si="6"/>
        <v>101</v>
      </c>
      <c r="L30" s="29">
        <f t="shared" si="7"/>
        <v>101</v>
      </c>
    </row>
    <row r="31" spans="1:12" s="17" customFormat="1" ht="14.1" customHeight="1" outlineLevel="1" x14ac:dyDescent="0.2">
      <c r="A31" s="24">
        <f t="shared" si="3"/>
        <v>26</v>
      </c>
      <c r="B31" s="25"/>
      <c r="C31" s="32" t="s">
        <v>48</v>
      </c>
      <c r="D31" s="30">
        <v>637004</v>
      </c>
      <c r="E31" s="98" t="s">
        <v>39</v>
      </c>
      <c r="F31" s="28">
        <v>237</v>
      </c>
      <c r="G31" s="28">
        <v>0</v>
      </c>
      <c r="H31" s="28">
        <v>600</v>
      </c>
      <c r="I31" s="28">
        <v>0</v>
      </c>
      <c r="J31" s="28">
        <v>500</v>
      </c>
      <c r="K31" s="29">
        <f t="shared" si="6"/>
        <v>505</v>
      </c>
      <c r="L31" s="29">
        <f t="shared" si="7"/>
        <v>505</v>
      </c>
    </row>
    <row r="32" spans="1:12" s="17" customFormat="1" ht="14.1" customHeight="1" outlineLevel="1" x14ac:dyDescent="0.2">
      <c r="A32" s="24">
        <f t="shared" si="3"/>
        <v>27</v>
      </c>
      <c r="B32" s="25"/>
      <c r="C32" s="32" t="s">
        <v>48</v>
      </c>
      <c r="D32" s="30">
        <v>637005</v>
      </c>
      <c r="E32" s="98" t="s">
        <v>198</v>
      </c>
      <c r="F32" s="28">
        <v>487</v>
      </c>
      <c r="G32" s="28">
        <v>5359</v>
      </c>
      <c r="H32" s="28">
        <v>5780</v>
      </c>
      <c r="I32" s="28">
        <v>7000</v>
      </c>
      <c r="J32" s="28">
        <v>4000</v>
      </c>
      <c r="K32" s="29">
        <f t="shared" si="6"/>
        <v>4040</v>
      </c>
      <c r="L32" s="29">
        <f t="shared" si="7"/>
        <v>4040</v>
      </c>
    </row>
    <row r="33" spans="1:12" s="17" customFormat="1" ht="14.1" customHeight="1" outlineLevel="1" x14ac:dyDescent="0.2">
      <c r="A33" s="24">
        <f t="shared" si="3"/>
        <v>28</v>
      </c>
      <c r="B33" s="25"/>
      <c r="C33" s="32" t="s">
        <v>48</v>
      </c>
      <c r="D33" s="30">
        <v>637014</v>
      </c>
      <c r="E33" s="98" t="s">
        <v>12</v>
      </c>
      <c r="F33" s="28">
        <v>0</v>
      </c>
      <c r="G33" s="28">
        <v>1056</v>
      </c>
      <c r="H33" s="28">
        <v>3240</v>
      </c>
      <c r="I33" s="28">
        <v>3240</v>
      </c>
      <c r="J33" s="28">
        <f t="shared" ref="J33:J53" si="8">H33*1.04</f>
        <v>3369.6</v>
      </c>
      <c r="K33" s="29">
        <f t="shared" si="6"/>
        <v>3403.2959999999998</v>
      </c>
      <c r="L33" s="29">
        <f t="shared" si="7"/>
        <v>3403.2959999999998</v>
      </c>
    </row>
    <row r="34" spans="1:12" s="17" customFormat="1" ht="14.1" customHeight="1" outlineLevel="1" x14ac:dyDescent="0.2">
      <c r="A34" s="24">
        <f t="shared" si="3"/>
        <v>29</v>
      </c>
      <c r="B34" s="25"/>
      <c r="C34" s="32" t="s">
        <v>48</v>
      </c>
      <c r="D34" s="30">
        <v>637015</v>
      </c>
      <c r="E34" s="98" t="s">
        <v>344</v>
      </c>
      <c r="F34" s="28">
        <v>0</v>
      </c>
      <c r="G34" s="28">
        <v>2159</v>
      </c>
      <c r="H34" s="28">
        <v>1641</v>
      </c>
      <c r="I34" s="28">
        <v>1641</v>
      </c>
      <c r="J34" s="28">
        <v>1641</v>
      </c>
      <c r="K34" s="29">
        <f t="shared" si="6"/>
        <v>1657.41</v>
      </c>
      <c r="L34" s="29">
        <f t="shared" si="7"/>
        <v>1657.41</v>
      </c>
    </row>
    <row r="35" spans="1:12" s="17" customFormat="1" ht="14.1" customHeight="1" outlineLevel="1" x14ac:dyDescent="0.2">
      <c r="A35" s="24">
        <f t="shared" si="3"/>
        <v>30</v>
      </c>
      <c r="B35" s="25"/>
      <c r="C35" s="32" t="s">
        <v>48</v>
      </c>
      <c r="D35" s="30">
        <v>637018</v>
      </c>
      <c r="E35" s="98" t="s">
        <v>465</v>
      </c>
      <c r="F35" s="296">
        <v>0</v>
      </c>
      <c r="G35" s="28"/>
      <c r="H35" s="28">
        <v>460</v>
      </c>
      <c r="I35" s="28">
        <v>1320</v>
      </c>
      <c r="J35" s="28">
        <v>1320</v>
      </c>
      <c r="K35" s="29">
        <v>1320</v>
      </c>
      <c r="L35" s="29">
        <v>1320</v>
      </c>
    </row>
    <row r="36" spans="1:12" s="17" customFormat="1" ht="14.1" customHeight="1" outlineLevel="1" x14ac:dyDescent="0.2">
      <c r="A36" s="24">
        <f t="shared" si="3"/>
        <v>31</v>
      </c>
      <c r="B36" s="25"/>
      <c r="C36" s="32" t="s">
        <v>48</v>
      </c>
      <c r="D36" s="30">
        <v>610</v>
      </c>
      <c r="E36" s="98" t="s">
        <v>370</v>
      </c>
      <c r="F36" s="296">
        <v>0</v>
      </c>
      <c r="G36" s="28">
        <v>137</v>
      </c>
      <c r="H36" s="28">
        <v>0</v>
      </c>
      <c r="I36" s="28">
        <v>60</v>
      </c>
      <c r="J36" s="28">
        <f t="shared" si="8"/>
        <v>0</v>
      </c>
      <c r="K36" s="29">
        <f t="shared" si="6"/>
        <v>0</v>
      </c>
      <c r="L36" s="29">
        <f t="shared" si="7"/>
        <v>0</v>
      </c>
    </row>
    <row r="37" spans="1:12" s="17" customFormat="1" ht="14.1" customHeight="1" outlineLevel="1" x14ac:dyDescent="0.2">
      <c r="A37" s="24">
        <f t="shared" si="3"/>
        <v>32</v>
      </c>
      <c r="B37" s="25"/>
      <c r="C37" s="32" t="s">
        <v>48</v>
      </c>
      <c r="D37" s="30">
        <v>621</v>
      </c>
      <c r="E37" s="98" t="s">
        <v>481</v>
      </c>
      <c r="F37" s="296">
        <v>0</v>
      </c>
      <c r="G37" s="28"/>
      <c r="H37" s="28">
        <v>0</v>
      </c>
      <c r="I37" s="28">
        <v>33</v>
      </c>
      <c r="J37" s="28">
        <f t="shared" si="8"/>
        <v>0</v>
      </c>
      <c r="K37" s="29">
        <f t="shared" si="6"/>
        <v>0</v>
      </c>
      <c r="L37" s="29">
        <f t="shared" si="7"/>
        <v>0</v>
      </c>
    </row>
    <row r="38" spans="1:12" s="17" customFormat="1" ht="14.1" customHeight="1" outlineLevel="1" x14ac:dyDescent="0.2">
      <c r="A38" s="24">
        <f t="shared" si="3"/>
        <v>33</v>
      </c>
      <c r="B38" s="25"/>
      <c r="C38" s="32" t="s">
        <v>48</v>
      </c>
      <c r="D38" s="30">
        <v>621001</v>
      </c>
      <c r="E38" s="98" t="s">
        <v>482</v>
      </c>
      <c r="F38" s="296">
        <v>0</v>
      </c>
      <c r="G38" s="28"/>
      <c r="H38" s="28">
        <v>0</v>
      </c>
      <c r="I38" s="28">
        <v>1</v>
      </c>
      <c r="J38" s="28">
        <f t="shared" si="8"/>
        <v>0</v>
      </c>
      <c r="K38" s="29">
        <f t="shared" si="6"/>
        <v>0</v>
      </c>
      <c r="L38" s="29">
        <f t="shared" si="7"/>
        <v>0</v>
      </c>
    </row>
    <row r="39" spans="1:12" s="17" customFormat="1" ht="14.1" customHeight="1" outlineLevel="1" x14ac:dyDescent="0.2">
      <c r="A39" s="24">
        <f t="shared" si="3"/>
        <v>34</v>
      </c>
      <c r="B39" s="25"/>
      <c r="C39" s="32" t="s">
        <v>48</v>
      </c>
      <c r="D39" s="30">
        <v>625002</v>
      </c>
      <c r="E39" s="98" t="s">
        <v>483</v>
      </c>
      <c r="F39" s="296">
        <v>0</v>
      </c>
      <c r="G39" s="28">
        <v>48</v>
      </c>
      <c r="H39" s="28">
        <v>0</v>
      </c>
      <c r="I39" s="28">
        <v>13</v>
      </c>
      <c r="J39" s="28">
        <f t="shared" si="8"/>
        <v>0</v>
      </c>
      <c r="K39" s="29">
        <f t="shared" si="6"/>
        <v>0</v>
      </c>
      <c r="L39" s="29">
        <f t="shared" si="7"/>
        <v>0</v>
      </c>
    </row>
    <row r="40" spans="1:12" s="17" customFormat="1" ht="14.1" customHeight="1" outlineLevel="1" x14ac:dyDescent="0.2">
      <c r="A40" s="24">
        <f t="shared" si="3"/>
        <v>35</v>
      </c>
      <c r="B40" s="25"/>
      <c r="C40" s="32" t="s">
        <v>48</v>
      </c>
      <c r="D40" s="30">
        <v>625004</v>
      </c>
      <c r="E40" s="98" t="s">
        <v>484</v>
      </c>
      <c r="F40" s="296">
        <v>0</v>
      </c>
      <c r="G40" s="28"/>
      <c r="H40" s="28"/>
      <c r="I40" s="28">
        <v>3</v>
      </c>
      <c r="J40" s="28">
        <f t="shared" si="8"/>
        <v>0</v>
      </c>
      <c r="K40" s="29">
        <f t="shared" si="6"/>
        <v>0</v>
      </c>
      <c r="L40" s="29">
        <f t="shared" si="7"/>
        <v>0</v>
      </c>
    </row>
    <row r="41" spans="1:12" s="17" customFormat="1" ht="14.1" customHeight="1" outlineLevel="1" x14ac:dyDescent="0.2">
      <c r="A41" s="24">
        <f t="shared" si="3"/>
        <v>36</v>
      </c>
      <c r="B41" s="25"/>
      <c r="C41" s="32" t="s">
        <v>48</v>
      </c>
      <c r="D41" s="30">
        <v>632003</v>
      </c>
      <c r="E41" s="98" t="s">
        <v>487</v>
      </c>
      <c r="F41" s="296">
        <v>0</v>
      </c>
      <c r="G41" s="28">
        <v>35</v>
      </c>
      <c r="H41" s="28">
        <v>0</v>
      </c>
      <c r="I41" s="28">
        <v>5</v>
      </c>
      <c r="J41" s="28">
        <f t="shared" si="8"/>
        <v>0</v>
      </c>
      <c r="K41" s="29">
        <f t="shared" si="6"/>
        <v>0</v>
      </c>
      <c r="L41" s="29">
        <f t="shared" si="7"/>
        <v>0</v>
      </c>
    </row>
    <row r="42" spans="1:12" s="17" customFormat="1" ht="14.1" customHeight="1" outlineLevel="1" x14ac:dyDescent="0.2">
      <c r="A42" s="24">
        <f t="shared" si="3"/>
        <v>37</v>
      </c>
      <c r="B42" s="25"/>
      <c r="C42" s="32" t="s">
        <v>48</v>
      </c>
      <c r="D42" s="30">
        <v>625005</v>
      </c>
      <c r="E42" s="98" t="s">
        <v>485</v>
      </c>
      <c r="F42" s="296">
        <v>0</v>
      </c>
      <c r="G42" s="28"/>
      <c r="H42" s="28"/>
      <c r="I42" s="28">
        <v>1</v>
      </c>
      <c r="J42" s="28">
        <f t="shared" si="8"/>
        <v>0</v>
      </c>
      <c r="K42" s="29">
        <f t="shared" si="6"/>
        <v>0</v>
      </c>
      <c r="L42" s="29">
        <f t="shared" si="7"/>
        <v>0</v>
      </c>
    </row>
    <row r="43" spans="1:12" s="17" customFormat="1" ht="14.1" customHeight="1" outlineLevel="1" x14ac:dyDescent="0.2">
      <c r="A43" s="24">
        <f t="shared" si="3"/>
        <v>38</v>
      </c>
      <c r="B43" s="25"/>
      <c r="C43" s="32" t="s">
        <v>48</v>
      </c>
      <c r="D43" s="30">
        <v>625007</v>
      </c>
      <c r="E43" s="98" t="s">
        <v>486</v>
      </c>
      <c r="F43" s="296">
        <v>0</v>
      </c>
      <c r="G43" s="28"/>
      <c r="H43" s="28"/>
      <c r="I43" s="28">
        <v>5</v>
      </c>
      <c r="J43" s="28">
        <f t="shared" si="8"/>
        <v>0</v>
      </c>
      <c r="K43" s="29">
        <f t="shared" si="6"/>
        <v>0</v>
      </c>
      <c r="L43" s="29">
        <f t="shared" si="7"/>
        <v>0</v>
      </c>
    </row>
    <row r="44" spans="1:12" s="17" customFormat="1" ht="14.1" customHeight="1" outlineLevel="1" x14ac:dyDescent="0.2">
      <c r="A44" s="24">
        <f t="shared" si="3"/>
        <v>39</v>
      </c>
      <c r="B44" s="25"/>
      <c r="C44" s="32" t="s">
        <v>48</v>
      </c>
      <c r="D44" s="30">
        <v>625003</v>
      </c>
      <c r="E44" s="98" t="s">
        <v>371</v>
      </c>
      <c r="F44" s="296">
        <v>0</v>
      </c>
      <c r="G44" s="28">
        <v>2</v>
      </c>
      <c r="H44" s="28">
        <v>0</v>
      </c>
      <c r="I44" s="28">
        <v>1</v>
      </c>
      <c r="J44" s="28">
        <f t="shared" si="8"/>
        <v>0</v>
      </c>
      <c r="K44" s="29">
        <f t="shared" si="6"/>
        <v>0</v>
      </c>
      <c r="L44" s="29">
        <f t="shared" si="7"/>
        <v>0</v>
      </c>
    </row>
    <row r="45" spans="1:12" s="17" customFormat="1" ht="14.1" customHeight="1" outlineLevel="1" x14ac:dyDescent="0.2">
      <c r="A45" s="24">
        <f t="shared" si="3"/>
        <v>40</v>
      </c>
      <c r="B45" s="25"/>
      <c r="C45" s="32" t="s">
        <v>48</v>
      </c>
      <c r="D45" s="30">
        <v>625003</v>
      </c>
      <c r="E45" s="98" t="s">
        <v>511</v>
      </c>
      <c r="F45" s="28">
        <v>7</v>
      </c>
      <c r="G45" s="28"/>
      <c r="H45" s="28"/>
      <c r="I45" s="28"/>
      <c r="J45" s="28"/>
      <c r="K45" s="29"/>
      <c r="L45" s="29"/>
    </row>
    <row r="46" spans="1:12" s="17" customFormat="1" ht="14.1" customHeight="1" outlineLevel="1" x14ac:dyDescent="0.2">
      <c r="A46" s="24">
        <f t="shared" si="3"/>
        <v>41</v>
      </c>
      <c r="B46" s="25"/>
      <c r="C46" s="32" t="s">
        <v>48</v>
      </c>
      <c r="D46" s="30">
        <v>633006</v>
      </c>
      <c r="E46" s="98" t="s">
        <v>512</v>
      </c>
      <c r="F46" s="28">
        <v>20</v>
      </c>
      <c r="G46" s="28"/>
      <c r="H46" s="28"/>
      <c r="I46" s="28"/>
      <c r="J46" s="28"/>
      <c r="K46" s="29"/>
      <c r="L46" s="29"/>
    </row>
    <row r="47" spans="1:12" s="17" customFormat="1" ht="14.1" customHeight="1" outlineLevel="1" x14ac:dyDescent="0.2">
      <c r="A47" s="24">
        <f t="shared" si="3"/>
        <v>42</v>
      </c>
      <c r="B47" s="25"/>
      <c r="C47" s="32" t="s">
        <v>48</v>
      </c>
      <c r="D47" s="30">
        <v>633006</v>
      </c>
      <c r="E47" s="98" t="s">
        <v>372</v>
      </c>
      <c r="F47" s="28">
        <v>0</v>
      </c>
      <c r="G47" s="28">
        <v>47</v>
      </c>
      <c r="H47" s="28">
        <v>0</v>
      </c>
      <c r="I47" s="28">
        <v>133</v>
      </c>
      <c r="J47" s="28">
        <f t="shared" si="8"/>
        <v>0</v>
      </c>
      <c r="K47" s="29">
        <f t="shared" si="6"/>
        <v>0</v>
      </c>
      <c r="L47" s="29">
        <f t="shared" si="7"/>
        <v>0</v>
      </c>
    </row>
    <row r="48" spans="1:12" s="17" customFormat="1" ht="14.1" customHeight="1" outlineLevel="1" x14ac:dyDescent="0.2">
      <c r="A48" s="24">
        <f t="shared" si="3"/>
        <v>43</v>
      </c>
      <c r="B48" s="25"/>
      <c r="C48" s="32" t="s">
        <v>48</v>
      </c>
      <c r="D48" s="30">
        <v>633016</v>
      </c>
      <c r="E48" s="98" t="s">
        <v>373</v>
      </c>
      <c r="F48" s="28">
        <v>0</v>
      </c>
      <c r="G48" s="28">
        <v>34</v>
      </c>
      <c r="H48" s="28">
        <v>0</v>
      </c>
      <c r="I48" s="28">
        <v>12</v>
      </c>
      <c r="J48" s="28">
        <f t="shared" si="8"/>
        <v>0</v>
      </c>
      <c r="K48" s="29">
        <f t="shared" si="6"/>
        <v>0</v>
      </c>
      <c r="L48" s="29">
        <f t="shared" si="7"/>
        <v>0</v>
      </c>
    </row>
    <row r="49" spans="1:12" s="17" customFormat="1" ht="14.1" customHeight="1" outlineLevel="1" x14ac:dyDescent="0.2">
      <c r="A49" s="24">
        <f t="shared" si="3"/>
        <v>44</v>
      </c>
      <c r="B49" s="25"/>
      <c r="C49" s="32" t="s">
        <v>48</v>
      </c>
      <c r="D49" s="30">
        <v>634004</v>
      </c>
      <c r="E49" s="98" t="s">
        <v>488</v>
      </c>
      <c r="F49" s="28">
        <v>0</v>
      </c>
      <c r="G49" s="28">
        <v>72</v>
      </c>
      <c r="H49" s="28">
        <v>0</v>
      </c>
      <c r="I49" s="28">
        <v>7</v>
      </c>
      <c r="J49" s="28">
        <f t="shared" si="8"/>
        <v>0</v>
      </c>
      <c r="K49" s="29">
        <f t="shared" si="6"/>
        <v>0</v>
      </c>
      <c r="L49" s="29">
        <f t="shared" si="7"/>
        <v>0</v>
      </c>
    </row>
    <row r="50" spans="1:12" s="17" customFormat="1" ht="14.1" customHeight="1" outlineLevel="1" x14ac:dyDescent="0.2">
      <c r="A50" s="24">
        <f t="shared" si="3"/>
        <v>45</v>
      </c>
      <c r="B50" s="25"/>
      <c r="C50" s="32" t="s">
        <v>48</v>
      </c>
      <c r="D50" s="30">
        <v>637014</v>
      </c>
      <c r="E50" s="98" t="s">
        <v>374</v>
      </c>
      <c r="F50" s="28">
        <v>0</v>
      </c>
      <c r="G50" s="28">
        <v>132</v>
      </c>
      <c r="H50" s="28">
        <v>0</v>
      </c>
      <c r="I50" s="28">
        <v>56</v>
      </c>
      <c r="J50" s="28">
        <f t="shared" si="8"/>
        <v>0</v>
      </c>
      <c r="K50" s="29">
        <f t="shared" si="6"/>
        <v>0</v>
      </c>
      <c r="L50" s="29">
        <f t="shared" si="7"/>
        <v>0</v>
      </c>
    </row>
    <row r="51" spans="1:12" s="17" customFormat="1" ht="14.1" customHeight="1" outlineLevel="1" x14ac:dyDescent="0.2">
      <c r="A51" s="24">
        <f t="shared" si="3"/>
        <v>46</v>
      </c>
      <c r="B51" s="25"/>
      <c r="C51" s="32" t="s">
        <v>48</v>
      </c>
      <c r="D51" s="30">
        <v>637027</v>
      </c>
      <c r="E51" s="98" t="s">
        <v>375</v>
      </c>
      <c r="F51" s="28">
        <v>0</v>
      </c>
      <c r="G51" s="28">
        <v>572</v>
      </c>
      <c r="H51" s="28">
        <v>0</v>
      </c>
      <c r="I51" s="28">
        <v>33</v>
      </c>
      <c r="J51" s="28">
        <f t="shared" si="8"/>
        <v>0</v>
      </c>
      <c r="K51" s="29">
        <f t="shared" si="6"/>
        <v>0</v>
      </c>
      <c r="L51" s="29">
        <f t="shared" si="7"/>
        <v>0</v>
      </c>
    </row>
    <row r="52" spans="1:12" s="17" customFormat="1" ht="14.1" customHeight="1" outlineLevel="1" x14ac:dyDescent="0.2">
      <c r="A52" s="24">
        <f t="shared" si="3"/>
        <v>47</v>
      </c>
      <c r="B52" s="25"/>
      <c r="C52" s="32" t="s">
        <v>48</v>
      </c>
      <c r="D52" s="30">
        <v>637027</v>
      </c>
      <c r="E52" s="98" t="s">
        <v>513</v>
      </c>
      <c r="F52" s="28">
        <v>763</v>
      </c>
      <c r="G52" s="28"/>
      <c r="H52" s="28"/>
      <c r="I52" s="28"/>
      <c r="J52" s="28"/>
      <c r="K52" s="29"/>
      <c r="L52" s="29"/>
    </row>
    <row r="53" spans="1:12" s="17" customFormat="1" ht="14.1" customHeight="1" outlineLevel="1" x14ac:dyDescent="0.2">
      <c r="A53" s="24">
        <f t="shared" si="3"/>
        <v>48</v>
      </c>
      <c r="B53" s="25"/>
      <c r="C53" s="32" t="s">
        <v>48</v>
      </c>
      <c r="D53" s="30">
        <v>637026</v>
      </c>
      <c r="E53" s="98" t="s">
        <v>376</v>
      </c>
      <c r="F53" s="28">
        <v>0</v>
      </c>
      <c r="G53" s="28">
        <v>186</v>
      </c>
      <c r="H53" s="28">
        <v>0</v>
      </c>
      <c r="I53" s="28">
        <v>237</v>
      </c>
      <c r="J53" s="28">
        <f t="shared" si="8"/>
        <v>0</v>
      </c>
      <c r="K53" s="29">
        <f t="shared" si="6"/>
        <v>0</v>
      </c>
      <c r="L53" s="29">
        <f t="shared" si="7"/>
        <v>0</v>
      </c>
    </row>
    <row r="54" spans="1:12" s="17" customFormat="1" ht="14.1" customHeight="1" outlineLevel="1" x14ac:dyDescent="0.2">
      <c r="A54" s="24">
        <f t="shared" si="3"/>
        <v>49</v>
      </c>
      <c r="B54" s="25"/>
      <c r="C54" s="32" t="s">
        <v>48</v>
      </c>
      <c r="D54" s="30">
        <v>633003</v>
      </c>
      <c r="E54" s="98" t="s">
        <v>383</v>
      </c>
      <c r="F54" s="28">
        <v>0</v>
      </c>
      <c r="G54" s="28">
        <v>49</v>
      </c>
      <c r="H54" s="28">
        <v>0</v>
      </c>
      <c r="I54" s="28"/>
      <c r="J54" s="28">
        <f t="shared" ref="J54" si="9">H54*1.04</f>
        <v>0</v>
      </c>
      <c r="K54" s="29">
        <f t="shared" si="1"/>
        <v>0</v>
      </c>
      <c r="L54" s="29">
        <f t="shared" si="2"/>
        <v>0</v>
      </c>
    </row>
    <row r="55" spans="1:12" s="17" customFormat="1" ht="14.1" customHeight="1" outlineLevel="1" x14ac:dyDescent="0.2">
      <c r="A55" s="24">
        <f t="shared" si="3"/>
        <v>50</v>
      </c>
      <c r="B55" s="25"/>
      <c r="C55" s="32" t="s">
        <v>48</v>
      </c>
      <c r="D55" s="30">
        <v>633004</v>
      </c>
      <c r="E55" s="98" t="s">
        <v>384</v>
      </c>
      <c r="F55" s="28">
        <v>0</v>
      </c>
      <c r="G55" s="28">
        <v>985</v>
      </c>
      <c r="H55" s="28">
        <v>0</v>
      </c>
      <c r="I55" s="28"/>
      <c r="J55" s="28">
        <f t="shared" ref="J55:J59" si="10">H55*1.04</f>
        <v>0</v>
      </c>
      <c r="K55" s="29">
        <f t="shared" ref="K55:K59" si="11">J55*1.01</f>
        <v>0</v>
      </c>
      <c r="L55" s="29">
        <f t="shared" ref="L55:L59" si="12">K55</f>
        <v>0</v>
      </c>
    </row>
    <row r="56" spans="1:12" s="17" customFormat="1" ht="14.1" customHeight="1" outlineLevel="1" x14ac:dyDescent="0.2">
      <c r="A56" s="24">
        <f t="shared" si="3"/>
        <v>51</v>
      </c>
      <c r="B56" s="25"/>
      <c r="C56" s="32" t="s">
        <v>48</v>
      </c>
      <c r="D56" s="30">
        <v>635005</v>
      </c>
      <c r="E56" s="98" t="s">
        <v>385</v>
      </c>
      <c r="F56" s="28">
        <v>0</v>
      </c>
      <c r="G56" s="28">
        <v>235</v>
      </c>
      <c r="H56" s="28">
        <v>0</v>
      </c>
      <c r="I56" s="28">
        <v>0</v>
      </c>
      <c r="J56" s="28">
        <f t="shared" si="10"/>
        <v>0</v>
      </c>
      <c r="K56" s="29">
        <f t="shared" si="11"/>
        <v>0</v>
      </c>
      <c r="L56" s="29">
        <f t="shared" si="12"/>
        <v>0</v>
      </c>
    </row>
    <row r="57" spans="1:12" s="17" customFormat="1" ht="14.1" customHeight="1" outlineLevel="1" x14ac:dyDescent="0.2">
      <c r="A57" s="24">
        <f t="shared" si="3"/>
        <v>52</v>
      </c>
      <c r="B57" s="25"/>
      <c r="C57" s="32" t="s">
        <v>48</v>
      </c>
      <c r="D57" s="30">
        <v>630031</v>
      </c>
      <c r="E57" s="98" t="s">
        <v>386</v>
      </c>
      <c r="F57" s="28">
        <v>0</v>
      </c>
      <c r="G57" s="28">
        <v>59</v>
      </c>
      <c r="H57" s="28">
        <v>0</v>
      </c>
      <c r="I57" s="28">
        <v>0</v>
      </c>
      <c r="J57" s="28">
        <f t="shared" si="10"/>
        <v>0</v>
      </c>
      <c r="K57" s="29">
        <f t="shared" si="11"/>
        <v>0</v>
      </c>
      <c r="L57" s="29">
        <f t="shared" si="12"/>
        <v>0</v>
      </c>
    </row>
    <row r="58" spans="1:12" s="17" customFormat="1" ht="14.1" customHeight="1" outlineLevel="1" x14ac:dyDescent="0.2">
      <c r="A58" s="24">
        <f t="shared" si="3"/>
        <v>53</v>
      </c>
      <c r="B58" s="25"/>
      <c r="C58" s="32" t="s">
        <v>48</v>
      </c>
      <c r="D58" s="30">
        <v>653001</v>
      </c>
      <c r="E58" s="98" t="s">
        <v>387</v>
      </c>
      <c r="F58" s="28">
        <v>0</v>
      </c>
      <c r="G58" s="28">
        <v>400</v>
      </c>
      <c r="H58" s="28">
        <v>0</v>
      </c>
      <c r="I58" s="28">
        <v>0</v>
      </c>
      <c r="J58" s="28">
        <f t="shared" si="10"/>
        <v>0</v>
      </c>
      <c r="K58" s="29">
        <f t="shared" si="11"/>
        <v>0</v>
      </c>
      <c r="L58" s="29">
        <f t="shared" si="12"/>
        <v>0</v>
      </c>
    </row>
    <row r="59" spans="1:12" s="17" customFormat="1" ht="14.1" customHeight="1" outlineLevel="1" x14ac:dyDescent="0.2">
      <c r="A59" s="24">
        <f t="shared" si="3"/>
        <v>54</v>
      </c>
      <c r="B59" s="25"/>
      <c r="C59" s="32" t="s">
        <v>48</v>
      </c>
      <c r="D59" s="30">
        <v>814001</v>
      </c>
      <c r="E59" s="98" t="s">
        <v>468</v>
      </c>
      <c r="F59" s="28"/>
      <c r="G59" s="28"/>
      <c r="H59" s="28">
        <v>0</v>
      </c>
      <c r="I59" s="28">
        <v>5000</v>
      </c>
      <c r="J59" s="28">
        <f t="shared" si="10"/>
        <v>0</v>
      </c>
      <c r="K59" s="29">
        <f t="shared" si="11"/>
        <v>0</v>
      </c>
      <c r="L59" s="29">
        <f t="shared" si="12"/>
        <v>0</v>
      </c>
    </row>
    <row r="60" spans="1:12" s="190" customFormat="1" ht="14.1" customHeight="1" x14ac:dyDescent="0.2">
      <c r="A60" s="24">
        <f t="shared" si="3"/>
        <v>55</v>
      </c>
      <c r="B60" s="374" t="s">
        <v>388</v>
      </c>
      <c r="C60" s="374"/>
      <c r="D60" s="374"/>
      <c r="E60" s="374"/>
      <c r="F60" s="34">
        <f t="shared" ref="F60:I60" si="13">SUM(F61:F62)</f>
        <v>2540</v>
      </c>
      <c r="G60" s="34">
        <f t="shared" si="13"/>
        <v>643</v>
      </c>
      <c r="H60" s="34">
        <f t="shared" si="13"/>
        <v>1361</v>
      </c>
      <c r="I60" s="34">
        <f t="shared" si="13"/>
        <v>1361</v>
      </c>
      <c r="J60" s="34">
        <f>SUM(J61:J62)</f>
        <v>1360</v>
      </c>
      <c r="K60" s="34">
        <f t="shared" ref="K60:L60" si="14">SUM(K61:K62)</f>
        <v>1373.6</v>
      </c>
      <c r="L60" s="34">
        <f t="shared" si="14"/>
        <v>1373.6</v>
      </c>
    </row>
    <row r="61" spans="1:12" s="118" customFormat="1" ht="14.1" customHeight="1" x14ac:dyDescent="0.2">
      <c r="A61" s="24">
        <f t="shared" si="3"/>
        <v>56</v>
      </c>
      <c r="B61" s="117"/>
      <c r="C61" s="32" t="s">
        <v>48</v>
      </c>
      <c r="D61" s="120">
        <v>634004</v>
      </c>
      <c r="E61" s="119" t="s">
        <v>389</v>
      </c>
      <c r="F61" s="121">
        <v>2540</v>
      </c>
      <c r="G61" s="121">
        <v>643</v>
      </c>
      <c r="H61" s="121">
        <v>0</v>
      </c>
      <c r="I61" s="121"/>
      <c r="J61" s="28">
        <f t="shared" ref="J61" si="15">H61*1.04</f>
        <v>0</v>
      </c>
      <c r="K61" s="29">
        <f t="shared" ref="K61:K62" si="16">J61*1.01</f>
        <v>0</v>
      </c>
      <c r="L61" s="29">
        <f t="shared" ref="L61:L62" si="17">K61</f>
        <v>0</v>
      </c>
    </row>
    <row r="62" spans="1:12" s="118" customFormat="1" ht="14.1" customHeight="1" x14ac:dyDescent="0.2">
      <c r="A62" s="24">
        <f t="shared" si="3"/>
        <v>57</v>
      </c>
      <c r="B62" s="117"/>
      <c r="C62" s="32" t="s">
        <v>48</v>
      </c>
      <c r="D62" s="120">
        <v>634004</v>
      </c>
      <c r="E62" s="119" t="s">
        <v>467</v>
      </c>
      <c r="F62" s="121"/>
      <c r="G62" s="121"/>
      <c r="H62" s="121">
        <v>1361</v>
      </c>
      <c r="I62" s="121">
        <v>1361</v>
      </c>
      <c r="J62" s="28">
        <v>1360</v>
      </c>
      <c r="K62" s="29">
        <f t="shared" si="16"/>
        <v>1373.6</v>
      </c>
      <c r="L62" s="29">
        <f t="shared" si="17"/>
        <v>1373.6</v>
      </c>
    </row>
    <row r="63" spans="1:12" s="190" customFormat="1" ht="14.1" customHeight="1" x14ac:dyDescent="0.2">
      <c r="A63" s="24">
        <f t="shared" si="3"/>
        <v>58</v>
      </c>
      <c r="B63" s="374" t="s">
        <v>199</v>
      </c>
      <c r="C63" s="374"/>
      <c r="D63" s="374"/>
      <c r="E63" s="374"/>
      <c r="F63" s="34">
        <f t="shared" ref="F63:L63" si="18">SUM(F64:F65)</f>
        <v>1657</v>
      </c>
      <c r="G63" s="34">
        <f t="shared" si="18"/>
        <v>820</v>
      </c>
      <c r="H63" s="34">
        <f t="shared" si="18"/>
        <v>1400</v>
      </c>
      <c r="I63" s="34">
        <f t="shared" si="18"/>
        <v>792</v>
      </c>
      <c r="J63" s="34">
        <f t="shared" si="18"/>
        <v>792</v>
      </c>
      <c r="K63" s="34">
        <f t="shared" si="18"/>
        <v>800</v>
      </c>
      <c r="L63" s="34">
        <f t="shared" si="18"/>
        <v>800</v>
      </c>
    </row>
    <row r="64" spans="1:12" s="118" customFormat="1" ht="14.1" customHeight="1" x14ac:dyDescent="0.2">
      <c r="A64" s="24">
        <f t="shared" si="3"/>
        <v>59</v>
      </c>
      <c r="B64" s="117"/>
      <c r="C64" s="122" t="s">
        <v>202</v>
      </c>
      <c r="D64" s="120">
        <v>632001</v>
      </c>
      <c r="E64" s="119" t="s">
        <v>200</v>
      </c>
      <c r="F64" s="121">
        <v>192</v>
      </c>
      <c r="G64" s="121">
        <v>0</v>
      </c>
      <c r="H64" s="121">
        <v>400</v>
      </c>
      <c r="I64" s="121">
        <v>192</v>
      </c>
      <c r="J64" s="28">
        <v>192</v>
      </c>
      <c r="K64" s="29">
        <v>194</v>
      </c>
      <c r="L64" s="29">
        <f t="shared" ref="L64:L65" si="19">K64</f>
        <v>194</v>
      </c>
    </row>
    <row r="65" spans="1:12" s="17" customFormat="1" ht="14.1" customHeight="1" outlineLevel="1" x14ac:dyDescent="0.2">
      <c r="A65" s="24">
        <f t="shared" si="3"/>
        <v>60</v>
      </c>
      <c r="B65" s="25"/>
      <c r="C65" s="41" t="s">
        <v>202</v>
      </c>
      <c r="D65" s="30">
        <v>635006</v>
      </c>
      <c r="E65" s="98" t="s">
        <v>201</v>
      </c>
      <c r="F65" s="28">
        <v>1465</v>
      </c>
      <c r="G65" s="28">
        <v>820</v>
      </c>
      <c r="H65" s="28">
        <v>1000</v>
      </c>
      <c r="I65" s="28">
        <v>600</v>
      </c>
      <c r="J65" s="28">
        <v>600</v>
      </c>
      <c r="K65" s="29">
        <f t="shared" ref="K65" si="20">J65*1.01</f>
        <v>606</v>
      </c>
      <c r="L65" s="29">
        <f t="shared" si="19"/>
        <v>606</v>
      </c>
    </row>
    <row r="66" spans="1:12" ht="14.1" customHeight="1" x14ac:dyDescent="0.2">
      <c r="A66" s="24">
        <f t="shared" si="3"/>
        <v>61</v>
      </c>
      <c r="B66" s="374" t="s">
        <v>203</v>
      </c>
      <c r="C66" s="374"/>
      <c r="D66" s="374"/>
      <c r="E66" s="374"/>
      <c r="F66" s="34">
        <f t="shared" ref="F66:L66" si="21">SUM(F67:F75)</f>
        <v>545</v>
      </c>
      <c r="G66" s="34">
        <f t="shared" si="21"/>
        <v>0</v>
      </c>
      <c r="H66" s="34">
        <f t="shared" si="21"/>
        <v>3997</v>
      </c>
      <c r="I66" s="34">
        <f t="shared" si="21"/>
        <v>4197</v>
      </c>
      <c r="J66" s="34">
        <f t="shared" si="21"/>
        <v>4197</v>
      </c>
      <c r="K66" s="34">
        <f t="shared" si="21"/>
        <v>4238.97</v>
      </c>
      <c r="L66" s="34">
        <f t="shared" si="21"/>
        <v>4238.97</v>
      </c>
    </row>
    <row r="67" spans="1:12" s="17" customFormat="1" ht="14.1" customHeight="1" outlineLevel="1" x14ac:dyDescent="0.2">
      <c r="A67" s="24">
        <f t="shared" si="3"/>
        <v>62</v>
      </c>
      <c r="B67" s="25"/>
      <c r="C67" s="32" t="s">
        <v>48</v>
      </c>
      <c r="D67" s="30">
        <v>621</v>
      </c>
      <c r="E67" s="98" t="s">
        <v>98</v>
      </c>
      <c r="F67" s="28">
        <v>0</v>
      </c>
      <c r="G67" s="28">
        <v>0</v>
      </c>
      <c r="H67" s="28">
        <v>100</v>
      </c>
      <c r="I67" s="28">
        <v>100</v>
      </c>
      <c r="J67" s="28">
        <v>100</v>
      </c>
      <c r="K67" s="29">
        <f t="shared" ref="K67:K75" si="22">J67*1.01</f>
        <v>101</v>
      </c>
      <c r="L67" s="29">
        <f t="shared" ref="L67:L75" si="23">K67</f>
        <v>101</v>
      </c>
    </row>
    <row r="68" spans="1:12" s="17" customFormat="1" ht="14.1" customHeight="1" outlineLevel="1" x14ac:dyDescent="0.2">
      <c r="A68" s="24">
        <f t="shared" si="3"/>
        <v>63</v>
      </c>
      <c r="B68" s="25"/>
      <c r="C68" s="32" t="s">
        <v>48</v>
      </c>
      <c r="D68" s="30">
        <v>625002</v>
      </c>
      <c r="E68" s="98" t="s">
        <v>25</v>
      </c>
      <c r="F68" s="28">
        <v>0</v>
      </c>
      <c r="G68" s="28">
        <v>0</v>
      </c>
      <c r="H68" s="28">
        <v>140</v>
      </c>
      <c r="I68" s="28">
        <v>140</v>
      </c>
      <c r="J68" s="28">
        <v>140</v>
      </c>
      <c r="K68" s="29">
        <f t="shared" si="22"/>
        <v>141.4</v>
      </c>
      <c r="L68" s="29">
        <f t="shared" si="23"/>
        <v>141.4</v>
      </c>
    </row>
    <row r="69" spans="1:12" s="17" customFormat="1" ht="14.1" customHeight="1" outlineLevel="1" x14ac:dyDescent="0.2">
      <c r="A69" s="24">
        <f t="shared" si="3"/>
        <v>64</v>
      </c>
      <c r="B69" s="25"/>
      <c r="C69" s="32" t="s">
        <v>48</v>
      </c>
      <c r="D69" s="30">
        <v>625003</v>
      </c>
      <c r="E69" s="98" t="s">
        <v>22</v>
      </c>
      <c r="F69" s="28">
        <v>1</v>
      </c>
      <c r="G69" s="28">
        <v>0</v>
      </c>
      <c r="H69" s="28">
        <v>8</v>
      </c>
      <c r="I69" s="28">
        <v>8</v>
      </c>
      <c r="J69" s="28">
        <v>8</v>
      </c>
      <c r="K69" s="29">
        <f t="shared" si="22"/>
        <v>8.08</v>
      </c>
      <c r="L69" s="29">
        <f t="shared" si="23"/>
        <v>8.08</v>
      </c>
    </row>
    <row r="70" spans="1:12" s="17" customFormat="1" ht="14.1" customHeight="1" outlineLevel="1" x14ac:dyDescent="0.2">
      <c r="A70" s="24">
        <f t="shared" si="3"/>
        <v>65</v>
      </c>
      <c r="B70" s="25"/>
      <c r="C70" s="32" t="s">
        <v>48</v>
      </c>
      <c r="D70" s="30">
        <v>625004</v>
      </c>
      <c r="E70" s="98" t="s">
        <v>153</v>
      </c>
      <c r="F70" s="28">
        <v>0</v>
      </c>
      <c r="G70" s="28">
        <v>0</v>
      </c>
      <c r="H70" s="28">
        <v>30</v>
      </c>
      <c r="I70" s="28">
        <v>30</v>
      </c>
      <c r="J70" s="28">
        <v>30</v>
      </c>
      <c r="K70" s="29">
        <f t="shared" si="22"/>
        <v>30.3</v>
      </c>
      <c r="L70" s="29">
        <f t="shared" si="23"/>
        <v>30.3</v>
      </c>
    </row>
    <row r="71" spans="1:12" s="17" customFormat="1" ht="14.1" customHeight="1" outlineLevel="1" x14ac:dyDescent="0.2">
      <c r="A71" s="24">
        <f t="shared" si="3"/>
        <v>66</v>
      </c>
      <c r="B71" s="25"/>
      <c r="C71" s="32" t="s">
        <v>48</v>
      </c>
      <c r="D71" s="30">
        <v>625007</v>
      </c>
      <c r="E71" s="98" t="s">
        <v>205</v>
      </c>
      <c r="F71" s="28">
        <v>0</v>
      </c>
      <c r="G71" s="28">
        <v>0</v>
      </c>
      <c r="H71" s="28">
        <v>48</v>
      </c>
      <c r="I71" s="28">
        <v>48</v>
      </c>
      <c r="J71" s="28">
        <v>48</v>
      </c>
      <c r="K71" s="29">
        <f t="shared" si="22"/>
        <v>48.480000000000004</v>
      </c>
      <c r="L71" s="29">
        <f t="shared" si="23"/>
        <v>48.480000000000004</v>
      </c>
    </row>
    <row r="72" spans="1:12" s="17" customFormat="1" ht="14.1" customHeight="1" outlineLevel="1" x14ac:dyDescent="0.2">
      <c r="A72" s="24">
        <f t="shared" si="3"/>
        <v>67</v>
      </c>
      <c r="B72" s="25"/>
      <c r="C72" s="25" t="s">
        <v>48</v>
      </c>
      <c r="D72" s="30">
        <v>637004</v>
      </c>
      <c r="E72" s="98" t="s">
        <v>39</v>
      </c>
      <c r="F72" s="28">
        <v>0</v>
      </c>
      <c r="G72" s="28">
        <v>0</v>
      </c>
      <c r="H72" s="28">
        <v>300</v>
      </c>
      <c r="I72" s="28">
        <v>0</v>
      </c>
      <c r="J72" s="28">
        <v>0</v>
      </c>
      <c r="K72" s="29">
        <f t="shared" si="22"/>
        <v>0</v>
      </c>
      <c r="L72" s="29">
        <f t="shared" si="23"/>
        <v>0</v>
      </c>
    </row>
    <row r="73" spans="1:12" s="17" customFormat="1" ht="14.1" customHeight="1" outlineLevel="1" x14ac:dyDescent="0.2">
      <c r="A73" s="24">
        <f t="shared" ref="A73:A75" si="24">A72+1</f>
        <v>68</v>
      </c>
      <c r="B73" s="25"/>
      <c r="C73" s="25" t="s">
        <v>48</v>
      </c>
      <c r="D73" s="30">
        <v>633013</v>
      </c>
      <c r="E73" s="25" t="s">
        <v>572</v>
      </c>
      <c r="F73" s="28">
        <v>0</v>
      </c>
      <c r="G73" s="28"/>
      <c r="H73" s="28">
        <v>1671</v>
      </c>
      <c r="I73" s="28">
        <v>1671</v>
      </c>
      <c r="J73" s="28">
        <v>1671</v>
      </c>
      <c r="K73" s="29">
        <f t="shared" si="22"/>
        <v>1687.71</v>
      </c>
      <c r="L73" s="29">
        <f t="shared" si="23"/>
        <v>1687.71</v>
      </c>
    </row>
    <row r="74" spans="1:12" s="17" customFormat="1" ht="14.1" customHeight="1" outlineLevel="1" x14ac:dyDescent="0.2">
      <c r="A74" s="24">
        <f t="shared" si="24"/>
        <v>69</v>
      </c>
      <c r="B74" s="25"/>
      <c r="C74" s="32" t="s">
        <v>48</v>
      </c>
      <c r="D74" s="30">
        <v>637005</v>
      </c>
      <c r="E74" s="98" t="s">
        <v>470</v>
      </c>
      <c r="F74" s="28">
        <v>451</v>
      </c>
      <c r="G74" s="28">
        <v>0</v>
      </c>
      <c r="H74" s="28">
        <v>600</v>
      </c>
      <c r="I74" s="28">
        <v>1100</v>
      </c>
      <c r="J74" s="28">
        <v>1100</v>
      </c>
      <c r="K74" s="29">
        <f t="shared" si="22"/>
        <v>1111</v>
      </c>
      <c r="L74" s="29">
        <f t="shared" si="23"/>
        <v>1111</v>
      </c>
    </row>
    <row r="75" spans="1:12" s="17" customFormat="1" ht="14.1" customHeight="1" outlineLevel="1" x14ac:dyDescent="0.2">
      <c r="A75" s="24">
        <f t="shared" si="24"/>
        <v>70</v>
      </c>
      <c r="B75" s="25"/>
      <c r="C75" s="32" t="s">
        <v>48</v>
      </c>
      <c r="D75" s="30">
        <v>637027</v>
      </c>
      <c r="E75" s="98" t="s">
        <v>206</v>
      </c>
      <c r="F75" s="28">
        <v>93</v>
      </c>
      <c r="G75" s="28">
        <v>0</v>
      </c>
      <c r="H75" s="28">
        <v>1100</v>
      </c>
      <c r="I75" s="28">
        <v>1100</v>
      </c>
      <c r="J75" s="28">
        <v>1100</v>
      </c>
      <c r="K75" s="29">
        <f t="shared" si="22"/>
        <v>1111</v>
      </c>
      <c r="L75" s="29">
        <f t="shared" si="23"/>
        <v>1111</v>
      </c>
    </row>
    <row r="76" spans="1:12" s="17" customFormat="1" ht="14.1" customHeight="1" outlineLevel="1" x14ac:dyDescent="0.2">
      <c r="A76" s="49"/>
      <c r="B76" s="50"/>
      <c r="C76" s="130"/>
      <c r="D76" s="285"/>
      <c r="E76" s="123"/>
      <c r="F76" s="52"/>
      <c r="G76" s="52"/>
      <c r="H76" s="52"/>
      <c r="I76" s="52"/>
      <c r="J76" s="52"/>
      <c r="K76" s="132"/>
      <c r="L76" s="132"/>
    </row>
    <row r="77" spans="1:12" s="17" customFormat="1" ht="14.1" customHeight="1" outlineLevel="1" x14ac:dyDescent="0.2">
      <c r="A77" s="49"/>
      <c r="B77" s="50"/>
      <c r="C77" s="130"/>
      <c r="D77" s="285"/>
      <c r="E77" s="123"/>
      <c r="F77" s="52"/>
      <c r="G77" s="52"/>
      <c r="H77" s="52"/>
      <c r="I77" s="52"/>
      <c r="J77" s="52"/>
      <c r="K77" s="132"/>
      <c r="L77" s="132"/>
    </row>
    <row r="78" spans="1:12" ht="14.25" x14ac:dyDescent="0.2">
      <c r="C78" s="373" t="s">
        <v>72</v>
      </c>
      <c r="D78" s="373"/>
      <c r="E78" s="373"/>
      <c r="F78" s="36">
        <f>F6+F13+F18+F60+F63+F66</f>
        <v>28750</v>
      </c>
      <c r="G78" s="36">
        <f>G6+G13+G18+G60+G63+G66</f>
        <v>27591</v>
      </c>
      <c r="H78" s="36">
        <f>H6+H13+H18+H63+H66</f>
        <v>43390</v>
      </c>
      <c r="I78" s="36">
        <f>I6+I13+I18+I63+I66</f>
        <v>52205</v>
      </c>
      <c r="J78" s="36">
        <f>J6+J13+J18+J63+J66</f>
        <v>43440.6</v>
      </c>
      <c r="K78" s="36">
        <f>K6+K13+K18+K63+K66</f>
        <v>43861.885999999999</v>
      </c>
      <c r="L78" s="36">
        <f>L6+L13+L18+L63+L66</f>
        <v>43861.885999999999</v>
      </c>
    </row>
    <row r="80" spans="1:12" ht="21.75" customHeight="1" x14ac:dyDescent="0.25">
      <c r="C80" s="128" t="s">
        <v>303</v>
      </c>
    </row>
    <row r="81" spans="1:17" ht="21.75" customHeight="1" x14ac:dyDescent="0.25">
      <c r="A81"/>
      <c r="C81" s="20"/>
      <c r="H81" s="253"/>
      <c r="I81" s="253"/>
      <c r="J81" s="253"/>
      <c r="K81" s="253"/>
      <c r="L81" s="253"/>
    </row>
    <row r="82" spans="1:17" ht="25.5" customHeight="1" x14ac:dyDescent="0.2">
      <c r="A82" s="323"/>
      <c r="B82" s="367" t="s">
        <v>56</v>
      </c>
      <c r="C82" s="369" t="s">
        <v>57</v>
      </c>
      <c r="D82" s="367" t="s">
        <v>59</v>
      </c>
      <c r="E82" s="323" t="s">
        <v>58</v>
      </c>
      <c r="F82" s="236" t="s">
        <v>435</v>
      </c>
      <c r="G82" s="236" t="s">
        <v>435</v>
      </c>
      <c r="H82" s="254" t="s">
        <v>432</v>
      </c>
      <c r="I82" s="254" t="s">
        <v>434</v>
      </c>
      <c r="J82" s="254" t="s">
        <v>433</v>
      </c>
      <c r="K82" s="254" t="s">
        <v>433</v>
      </c>
      <c r="L82" s="254" t="s">
        <v>433</v>
      </c>
    </row>
    <row r="83" spans="1:17" ht="16.5" customHeight="1" x14ac:dyDescent="0.2">
      <c r="A83" s="325"/>
      <c r="B83" s="368"/>
      <c r="C83" s="370"/>
      <c r="D83" s="368"/>
      <c r="E83" s="325"/>
      <c r="F83" s="48">
        <v>2011</v>
      </c>
      <c r="G83" s="48">
        <v>2012</v>
      </c>
      <c r="H83" s="249">
        <v>2013</v>
      </c>
      <c r="I83" s="249">
        <v>2013</v>
      </c>
      <c r="J83" s="249">
        <v>2014</v>
      </c>
      <c r="K83" s="249">
        <v>2015</v>
      </c>
      <c r="L83" s="249">
        <v>2016</v>
      </c>
    </row>
    <row r="84" spans="1:17" ht="14.1" customHeight="1" x14ac:dyDescent="0.2">
      <c r="A84" s="24">
        <f t="shared" ref="A84:A85" si="25">A83+1</f>
        <v>1</v>
      </c>
      <c r="B84" s="374" t="s">
        <v>71</v>
      </c>
      <c r="C84" s="374"/>
      <c r="D84" s="374"/>
      <c r="E84" s="374"/>
      <c r="F84" s="34">
        <f t="shared" ref="F84:L84" si="26">SUM(F85:F85)</f>
        <v>0</v>
      </c>
      <c r="G84" s="34">
        <f t="shared" si="26"/>
        <v>0</v>
      </c>
      <c r="H84" s="34">
        <f t="shared" si="26"/>
        <v>1800</v>
      </c>
      <c r="I84" s="34">
        <f t="shared" si="26"/>
        <v>1800</v>
      </c>
      <c r="J84" s="34">
        <f t="shared" si="26"/>
        <v>0</v>
      </c>
      <c r="K84" s="34">
        <f t="shared" si="26"/>
        <v>0</v>
      </c>
      <c r="L84" s="34">
        <f t="shared" si="26"/>
        <v>0</v>
      </c>
    </row>
    <row r="85" spans="1:17" s="17" customFormat="1" ht="14.1" customHeight="1" outlineLevel="1" x14ac:dyDescent="0.2">
      <c r="A85" s="24">
        <f t="shared" si="25"/>
        <v>2</v>
      </c>
      <c r="B85" s="25"/>
      <c r="C85" s="32" t="s">
        <v>48</v>
      </c>
      <c r="D85" s="30">
        <v>713001</v>
      </c>
      <c r="E85" s="98" t="s">
        <v>466</v>
      </c>
      <c r="F85" s="28">
        <v>0</v>
      </c>
      <c r="G85" s="28">
        <v>0</v>
      </c>
      <c r="H85" s="28">
        <v>1800</v>
      </c>
      <c r="I85" s="28">
        <v>1800</v>
      </c>
      <c r="J85" s="28">
        <v>0</v>
      </c>
      <c r="K85" s="29">
        <f>J85*1.01</f>
        <v>0</v>
      </c>
      <c r="L85" s="29">
        <f>K85</f>
        <v>0</v>
      </c>
    </row>
    <row r="86" spans="1:17" x14ac:dyDescent="0.2">
      <c r="A86"/>
      <c r="H86" s="253"/>
      <c r="I86" s="253"/>
      <c r="J86" s="253"/>
      <c r="K86" s="253"/>
      <c r="L86" s="253"/>
      <c r="N86" s="58"/>
      <c r="O86" s="58"/>
      <c r="P86" s="58"/>
      <c r="Q86" s="58"/>
    </row>
    <row r="87" spans="1:17" x14ac:dyDescent="0.2">
      <c r="A87"/>
      <c r="H87" s="253"/>
      <c r="I87" s="253"/>
      <c r="J87" s="253"/>
      <c r="K87" s="253"/>
      <c r="L87" s="253"/>
    </row>
    <row r="88" spans="1:17" ht="14.25" x14ac:dyDescent="0.2">
      <c r="A88"/>
      <c r="B88" s="373" t="s">
        <v>66</v>
      </c>
      <c r="C88" s="373"/>
      <c r="D88" s="373"/>
      <c r="F88" s="36">
        <f>F84</f>
        <v>0</v>
      </c>
      <c r="G88" s="36">
        <f t="shared" ref="G88:L88" si="27">G84</f>
        <v>0</v>
      </c>
      <c r="H88" s="36">
        <f t="shared" si="27"/>
        <v>1800</v>
      </c>
      <c r="I88" s="36">
        <f t="shared" si="27"/>
        <v>1800</v>
      </c>
      <c r="J88" s="36">
        <f t="shared" si="27"/>
        <v>0</v>
      </c>
      <c r="K88" s="36">
        <f t="shared" si="27"/>
        <v>0</v>
      </c>
      <c r="L88" s="36">
        <f t="shared" si="27"/>
        <v>0</v>
      </c>
    </row>
    <row r="89" spans="1:17" x14ac:dyDescent="0.2">
      <c r="A89"/>
      <c r="H89" s="253"/>
      <c r="I89" s="253"/>
      <c r="J89" s="253"/>
      <c r="K89" s="253"/>
      <c r="L89" s="253"/>
    </row>
    <row r="90" spans="1:17" x14ac:dyDescent="0.2">
      <c r="A90"/>
      <c r="F90" s="35"/>
      <c r="G90" s="35"/>
      <c r="H90" s="253"/>
      <c r="I90" s="253"/>
      <c r="J90" s="253"/>
      <c r="K90" s="253"/>
      <c r="L90" s="253"/>
    </row>
  </sheetData>
  <mergeCells count="19">
    <mergeCell ref="B84:E84"/>
    <mergeCell ref="B88:D88"/>
    <mergeCell ref="A82:A83"/>
    <mergeCell ref="B82:B83"/>
    <mergeCell ref="C82:C83"/>
    <mergeCell ref="D82:D83"/>
    <mergeCell ref="E82:E83"/>
    <mergeCell ref="B13:E13"/>
    <mergeCell ref="C78:E78"/>
    <mergeCell ref="B18:E18"/>
    <mergeCell ref="A4:A5"/>
    <mergeCell ref="B4:B5"/>
    <mergeCell ref="C4:C5"/>
    <mergeCell ref="D4:D5"/>
    <mergeCell ref="E4:E5"/>
    <mergeCell ref="B6:E6"/>
    <mergeCell ref="B63:E63"/>
    <mergeCell ref="B66:E66"/>
    <mergeCell ref="B60:E6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22" workbookViewId="0">
      <selection activeCell="J7" sqref="J7"/>
    </sheetView>
  </sheetViews>
  <sheetFormatPr defaultRowHeight="12.75" outlineLevelRow="1" x14ac:dyDescent="0.2"/>
  <cols>
    <col min="1" max="1" width="3.85546875" customWidth="1"/>
    <col min="2" max="2" width="7" customWidth="1"/>
    <col min="3" max="3" width="8.85546875" style="126"/>
    <col min="4" max="4" width="10.140625" customWidth="1"/>
    <col min="5" max="5" width="28.85546875" customWidth="1"/>
    <col min="6" max="12" width="15.28515625" customWidth="1"/>
  </cols>
  <sheetData>
    <row r="1" spans="1:12" ht="10.15" customHeight="1" x14ac:dyDescent="0.2"/>
    <row r="2" spans="1:12" ht="17.45" customHeight="1" x14ac:dyDescent="0.25">
      <c r="A2" s="39"/>
      <c r="C2" s="125" t="s">
        <v>73</v>
      </c>
    </row>
    <row r="3" spans="1:12" ht="15" customHeight="1" x14ac:dyDescent="0.25">
      <c r="A3" s="39"/>
      <c r="C3" s="125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74</v>
      </c>
      <c r="C6" s="374"/>
      <c r="D6" s="374"/>
      <c r="E6" s="374"/>
      <c r="F6" s="34">
        <f t="shared" ref="F6:L6" si="0">SUM(F7:F17)</f>
        <v>324</v>
      </c>
      <c r="G6" s="34">
        <f t="shared" si="0"/>
        <v>979</v>
      </c>
      <c r="H6" s="34">
        <f t="shared" si="0"/>
        <v>597</v>
      </c>
      <c r="I6" s="34">
        <f t="shared" si="0"/>
        <v>597</v>
      </c>
      <c r="J6" s="34">
        <f t="shared" si="0"/>
        <v>597.44000000000005</v>
      </c>
      <c r="K6" s="34">
        <f t="shared" si="0"/>
        <v>603.4144</v>
      </c>
      <c r="L6" s="34">
        <f t="shared" si="0"/>
        <v>603.4144</v>
      </c>
    </row>
    <row r="7" spans="1:12" s="17" customFormat="1" ht="12" customHeight="1" outlineLevel="1" x14ac:dyDescent="0.2">
      <c r="A7" s="24">
        <f>A6+1</f>
        <v>2</v>
      </c>
      <c r="B7" s="25"/>
      <c r="C7" s="42" t="s">
        <v>54</v>
      </c>
      <c r="D7" s="30">
        <v>621</v>
      </c>
      <c r="E7" s="98" t="s">
        <v>98</v>
      </c>
      <c r="F7" s="28">
        <v>0</v>
      </c>
      <c r="G7" s="28">
        <v>0</v>
      </c>
      <c r="H7" s="28">
        <v>23</v>
      </c>
      <c r="I7" s="28">
        <v>23</v>
      </c>
      <c r="J7" s="28">
        <v>23</v>
      </c>
      <c r="K7" s="29">
        <f t="shared" ref="K7:K17" si="1">J7*1.01</f>
        <v>23.23</v>
      </c>
      <c r="L7" s="29">
        <f t="shared" ref="L7:L17" si="2">K7</f>
        <v>23.23</v>
      </c>
    </row>
    <row r="8" spans="1:12" s="17" customFormat="1" ht="12" customHeight="1" outlineLevel="1" x14ac:dyDescent="0.2">
      <c r="A8" s="24">
        <f t="shared" ref="A8:A39" si="3">A7+1</f>
        <v>3</v>
      </c>
      <c r="B8" s="25"/>
      <c r="C8" s="42" t="s">
        <v>54</v>
      </c>
      <c r="D8" s="30">
        <v>625002</v>
      </c>
      <c r="E8" s="98" t="s">
        <v>25</v>
      </c>
      <c r="F8" s="28">
        <v>0</v>
      </c>
      <c r="G8" s="28">
        <v>0</v>
      </c>
      <c r="H8" s="28">
        <v>32</v>
      </c>
      <c r="I8" s="28">
        <v>32</v>
      </c>
      <c r="J8" s="28">
        <v>32</v>
      </c>
      <c r="K8" s="29">
        <f t="shared" si="1"/>
        <v>32.32</v>
      </c>
      <c r="L8" s="29">
        <f t="shared" si="2"/>
        <v>32.32</v>
      </c>
    </row>
    <row r="9" spans="1:12" s="17" customFormat="1" ht="12" customHeight="1" outlineLevel="1" x14ac:dyDescent="0.2">
      <c r="A9" s="24">
        <f t="shared" si="3"/>
        <v>4</v>
      </c>
      <c r="B9" s="25"/>
      <c r="C9" s="124" t="s">
        <v>54</v>
      </c>
      <c r="D9" s="30">
        <v>625003</v>
      </c>
      <c r="E9" s="98" t="s">
        <v>22</v>
      </c>
      <c r="F9" s="28">
        <v>2</v>
      </c>
      <c r="G9" s="28">
        <v>2</v>
      </c>
      <c r="H9" s="28">
        <v>2</v>
      </c>
      <c r="I9" s="28">
        <v>2</v>
      </c>
      <c r="J9" s="28">
        <v>2</v>
      </c>
      <c r="K9" s="29">
        <f t="shared" si="1"/>
        <v>2.02</v>
      </c>
      <c r="L9" s="29">
        <f t="shared" si="2"/>
        <v>2.02</v>
      </c>
    </row>
    <row r="10" spans="1:12" s="17" customFormat="1" ht="12" customHeight="1" outlineLevel="1" x14ac:dyDescent="0.2">
      <c r="A10" s="24">
        <f t="shared" si="3"/>
        <v>5</v>
      </c>
      <c r="B10" s="25"/>
      <c r="C10" s="42" t="s">
        <v>54</v>
      </c>
      <c r="D10" s="30">
        <v>625004</v>
      </c>
      <c r="E10" s="98" t="s">
        <v>153</v>
      </c>
      <c r="F10" s="28">
        <v>0</v>
      </c>
      <c r="G10" s="28">
        <v>0</v>
      </c>
      <c r="H10" s="28">
        <v>7</v>
      </c>
      <c r="I10" s="28">
        <v>7</v>
      </c>
      <c r="J10" s="28">
        <v>7</v>
      </c>
      <c r="K10" s="29">
        <f t="shared" si="1"/>
        <v>7.07</v>
      </c>
      <c r="L10" s="29">
        <f t="shared" si="2"/>
        <v>7.07</v>
      </c>
    </row>
    <row r="11" spans="1:12" s="17" customFormat="1" ht="12" customHeight="1" outlineLevel="1" x14ac:dyDescent="0.2">
      <c r="A11" s="24">
        <f t="shared" si="3"/>
        <v>6</v>
      </c>
      <c r="B11" s="25"/>
      <c r="C11" s="42" t="s">
        <v>54</v>
      </c>
      <c r="D11" s="30">
        <v>625007</v>
      </c>
      <c r="E11" s="98" t="s">
        <v>205</v>
      </c>
      <c r="F11" s="28">
        <v>0</v>
      </c>
      <c r="G11" s="28">
        <v>0</v>
      </c>
      <c r="H11" s="28">
        <v>11</v>
      </c>
      <c r="I11" s="28">
        <v>11</v>
      </c>
      <c r="J11" s="28">
        <f t="shared" ref="J11:J17" si="4">H11*1.04</f>
        <v>11.440000000000001</v>
      </c>
      <c r="K11" s="29">
        <f t="shared" si="1"/>
        <v>11.554400000000001</v>
      </c>
      <c r="L11" s="29">
        <f t="shared" si="2"/>
        <v>11.554400000000001</v>
      </c>
    </row>
    <row r="12" spans="1:12" s="17" customFormat="1" ht="12" customHeight="1" outlineLevel="1" x14ac:dyDescent="0.2">
      <c r="A12" s="24">
        <f t="shared" si="3"/>
        <v>7</v>
      </c>
      <c r="B12" s="25"/>
      <c r="C12" s="42" t="s">
        <v>54</v>
      </c>
      <c r="D12" s="26">
        <v>635006</v>
      </c>
      <c r="E12" s="27" t="s">
        <v>207</v>
      </c>
      <c r="F12" s="28">
        <v>0</v>
      </c>
      <c r="G12" s="28">
        <v>0</v>
      </c>
      <c r="H12" s="28">
        <v>200</v>
      </c>
      <c r="I12" s="28">
        <v>200</v>
      </c>
      <c r="J12" s="28">
        <v>200</v>
      </c>
      <c r="K12" s="29">
        <f t="shared" si="1"/>
        <v>202</v>
      </c>
      <c r="L12" s="29">
        <f t="shared" si="2"/>
        <v>202</v>
      </c>
    </row>
    <row r="13" spans="1:12" s="17" customFormat="1" ht="12" customHeight="1" outlineLevel="1" x14ac:dyDescent="0.2">
      <c r="A13" s="24">
        <f t="shared" si="3"/>
        <v>8</v>
      </c>
      <c r="B13" s="25"/>
      <c r="C13" s="42" t="s">
        <v>54</v>
      </c>
      <c r="D13" s="26">
        <v>637004</v>
      </c>
      <c r="E13" s="27" t="s">
        <v>39</v>
      </c>
      <c r="F13" s="28">
        <v>100</v>
      </c>
      <c r="G13" s="28">
        <v>0</v>
      </c>
      <c r="H13" s="28">
        <v>100</v>
      </c>
      <c r="I13" s="28">
        <v>100</v>
      </c>
      <c r="J13" s="28">
        <v>100</v>
      </c>
      <c r="K13" s="29">
        <f t="shared" si="1"/>
        <v>101</v>
      </c>
      <c r="L13" s="29">
        <f t="shared" si="2"/>
        <v>101</v>
      </c>
    </row>
    <row r="14" spans="1:12" s="17" customFormat="1" ht="12" customHeight="1" outlineLevel="1" x14ac:dyDescent="0.2">
      <c r="A14" s="24">
        <f t="shared" si="3"/>
        <v>9</v>
      </c>
      <c r="B14" s="25"/>
      <c r="C14" s="42" t="s">
        <v>54</v>
      </c>
      <c r="D14" s="26">
        <v>637027</v>
      </c>
      <c r="E14" s="27" t="s">
        <v>206</v>
      </c>
      <c r="F14" s="28">
        <v>222</v>
      </c>
      <c r="G14" s="28">
        <v>227</v>
      </c>
      <c r="H14" s="28">
        <v>222</v>
      </c>
      <c r="I14" s="28">
        <v>222</v>
      </c>
      <c r="J14" s="28">
        <v>222</v>
      </c>
      <c r="K14" s="29">
        <f t="shared" si="1"/>
        <v>224.22</v>
      </c>
      <c r="L14" s="29">
        <f t="shared" si="2"/>
        <v>224.22</v>
      </c>
    </row>
    <row r="15" spans="1:12" s="17" customFormat="1" ht="12" customHeight="1" outlineLevel="1" x14ac:dyDescent="0.2">
      <c r="A15" s="24">
        <f t="shared" si="3"/>
        <v>10</v>
      </c>
      <c r="B15" s="25"/>
      <c r="C15" s="42" t="s">
        <v>54</v>
      </c>
      <c r="D15" s="26">
        <v>633006</v>
      </c>
      <c r="E15" s="27" t="s">
        <v>390</v>
      </c>
      <c r="F15" s="28">
        <v>0</v>
      </c>
      <c r="G15" s="28">
        <v>626</v>
      </c>
      <c r="H15" s="28">
        <v>0</v>
      </c>
      <c r="I15" s="28">
        <v>0</v>
      </c>
      <c r="J15" s="28">
        <f t="shared" si="4"/>
        <v>0</v>
      </c>
      <c r="K15" s="29">
        <f t="shared" si="1"/>
        <v>0</v>
      </c>
      <c r="L15" s="29">
        <f t="shared" si="2"/>
        <v>0</v>
      </c>
    </row>
    <row r="16" spans="1:12" s="17" customFormat="1" ht="12" customHeight="1" outlineLevel="1" x14ac:dyDescent="0.2">
      <c r="A16" s="24">
        <f t="shared" si="3"/>
        <v>11</v>
      </c>
      <c r="B16" s="25"/>
      <c r="C16" s="42" t="s">
        <v>54</v>
      </c>
      <c r="D16" s="26">
        <v>633006</v>
      </c>
      <c r="E16" s="27" t="s">
        <v>391</v>
      </c>
      <c r="F16" s="28">
        <v>0</v>
      </c>
      <c r="G16" s="28">
        <v>24</v>
      </c>
      <c r="H16" s="28">
        <v>0</v>
      </c>
      <c r="I16" s="28">
        <v>0</v>
      </c>
      <c r="J16" s="28">
        <f t="shared" si="4"/>
        <v>0</v>
      </c>
      <c r="K16" s="29">
        <f t="shared" si="1"/>
        <v>0</v>
      </c>
      <c r="L16" s="29">
        <f t="shared" si="2"/>
        <v>0</v>
      </c>
    </row>
    <row r="17" spans="1:12" s="17" customFormat="1" ht="12" customHeight="1" outlineLevel="1" x14ac:dyDescent="0.2">
      <c r="A17" s="24">
        <f t="shared" si="3"/>
        <v>12</v>
      </c>
      <c r="B17" s="25"/>
      <c r="C17" s="42" t="s">
        <v>54</v>
      </c>
      <c r="D17" s="26">
        <v>637004</v>
      </c>
      <c r="E17" s="27" t="s">
        <v>392</v>
      </c>
      <c r="F17" s="28">
        <v>0</v>
      </c>
      <c r="G17" s="28">
        <v>100</v>
      </c>
      <c r="H17" s="28">
        <v>0</v>
      </c>
      <c r="I17" s="28">
        <v>0</v>
      </c>
      <c r="J17" s="28">
        <f t="shared" si="4"/>
        <v>0</v>
      </c>
      <c r="K17" s="29">
        <f t="shared" si="1"/>
        <v>0</v>
      </c>
      <c r="L17" s="29">
        <f t="shared" si="2"/>
        <v>0</v>
      </c>
    </row>
    <row r="18" spans="1:12" ht="14.1" customHeight="1" x14ac:dyDescent="0.2">
      <c r="A18" s="24">
        <f t="shared" si="3"/>
        <v>13</v>
      </c>
      <c r="B18" s="374" t="s">
        <v>227</v>
      </c>
      <c r="C18" s="374"/>
      <c r="D18" s="374"/>
      <c r="E18" s="374"/>
      <c r="F18" s="34">
        <f t="shared" ref="F18:L18" si="5">SUM(F19:F19)</f>
        <v>0</v>
      </c>
      <c r="G18" s="34">
        <f t="shared" si="5"/>
        <v>0</v>
      </c>
      <c r="H18" s="34">
        <f t="shared" si="5"/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</row>
    <row r="19" spans="1:12" s="17" customFormat="1" ht="12" customHeight="1" outlineLevel="1" x14ac:dyDescent="0.2">
      <c r="A19" s="24">
        <f t="shared" si="3"/>
        <v>14</v>
      </c>
      <c r="B19" s="25"/>
      <c r="C19" s="42"/>
      <c r="D19" s="30"/>
      <c r="E19" s="98"/>
      <c r="F19" s="28"/>
      <c r="G19" s="28"/>
      <c r="H19" s="28"/>
      <c r="I19" s="28"/>
      <c r="J19" s="28">
        <f t="shared" ref="J19" si="6">H19*1.04</f>
        <v>0</v>
      </c>
      <c r="K19" s="29">
        <f t="shared" ref="K19" si="7">J19*1.01</f>
        <v>0</v>
      </c>
      <c r="L19" s="29">
        <f t="shared" ref="L19" si="8">K19</f>
        <v>0</v>
      </c>
    </row>
    <row r="20" spans="1:12" ht="14.1" customHeight="1" x14ac:dyDescent="0.2">
      <c r="A20" s="24">
        <f t="shared" si="3"/>
        <v>15</v>
      </c>
      <c r="B20" s="374" t="s">
        <v>213</v>
      </c>
      <c r="C20" s="374"/>
      <c r="D20" s="374"/>
      <c r="E20" s="374"/>
      <c r="F20" s="34">
        <f t="shared" ref="F20:L20" si="9">SUM(F21:F33)</f>
        <v>1791</v>
      </c>
      <c r="G20" s="34">
        <f t="shared" si="9"/>
        <v>1792</v>
      </c>
      <c r="H20" s="34">
        <f t="shared" si="9"/>
        <v>1738</v>
      </c>
      <c r="I20" s="34">
        <f t="shared" si="9"/>
        <v>1801</v>
      </c>
      <c r="J20" s="34">
        <f t="shared" si="9"/>
        <v>1777.6800000000003</v>
      </c>
      <c r="K20" s="34">
        <f t="shared" si="9"/>
        <v>1795.4568000000004</v>
      </c>
      <c r="L20" s="34">
        <f t="shared" si="9"/>
        <v>1795.4568000000004</v>
      </c>
    </row>
    <row r="21" spans="1:12" s="17" customFormat="1" ht="12" customHeight="1" outlineLevel="1" x14ac:dyDescent="0.2">
      <c r="A21" s="24">
        <f t="shared" si="3"/>
        <v>16</v>
      </c>
      <c r="B21" s="25"/>
      <c r="C21" s="124" t="s">
        <v>208</v>
      </c>
      <c r="D21" s="30">
        <v>611</v>
      </c>
      <c r="E21" s="98" t="s">
        <v>378</v>
      </c>
      <c r="F21" s="28">
        <v>631</v>
      </c>
      <c r="G21" s="28">
        <v>624</v>
      </c>
      <c r="H21" s="28">
        <v>648</v>
      </c>
      <c r="I21" s="28">
        <v>648</v>
      </c>
      <c r="J21" s="28">
        <v>648</v>
      </c>
      <c r="K21" s="29">
        <f t="shared" ref="K21:K33" si="10">J21*1.01</f>
        <v>654.48</v>
      </c>
      <c r="L21" s="29">
        <f t="shared" ref="L21:L33" si="11">K21</f>
        <v>654.48</v>
      </c>
    </row>
    <row r="22" spans="1:12" s="17" customFormat="1" ht="12" customHeight="1" outlineLevel="1" x14ac:dyDescent="0.2">
      <c r="A22" s="24">
        <f t="shared" si="3"/>
        <v>17</v>
      </c>
      <c r="B22" s="25"/>
      <c r="C22" s="124" t="s">
        <v>208</v>
      </c>
      <c r="D22" s="30">
        <v>612001</v>
      </c>
      <c r="E22" s="98" t="s">
        <v>377</v>
      </c>
      <c r="F22" s="28">
        <v>94</v>
      </c>
      <c r="G22" s="28">
        <v>93</v>
      </c>
      <c r="H22" s="28">
        <v>98</v>
      </c>
      <c r="I22" s="28">
        <v>98</v>
      </c>
      <c r="J22" s="28">
        <v>98</v>
      </c>
      <c r="K22" s="29">
        <f t="shared" si="10"/>
        <v>98.98</v>
      </c>
      <c r="L22" s="29">
        <f t="shared" si="11"/>
        <v>98.98</v>
      </c>
    </row>
    <row r="23" spans="1:12" s="17" customFormat="1" ht="12" customHeight="1" outlineLevel="1" x14ac:dyDescent="0.2">
      <c r="A23" s="24">
        <f t="shared" si="3"/>
        <v>18</v>
      </c>
      <c r="B23" s="25"/>
      <c r="C23" s="124" t="s">
        <v>208</v>
      </c>
      <c r="D23" s="30">
        <v>621</v>
      </c>
      <c r="E23" s="98" t="s">
        <v>98</v>
      </c>
      <c r="F23" s="28">
        <v>66</v>
      </c>
      <c r="G23" s="28">
        <v>72</v>
      </c>
      <c r="H23" s="28">
        <v>75</v>
      </c>
      <c r="I23" s="28">
        <v>76</v>
      </c>
      <c r="J23" s="28">
        <f t="shared" ref="J23:J26" si="12">H23*1.04</f>
        <v>78</v>
      </c>
      <c r="K23" s="29">
        <f t="shared" si="10"/>
        <v>78.78</v>
      </c>
      <c r="L23" s="29">
        <f t="shared" si="11"/>
        <v>78.78</v>
      </c>
    </row>
    <row r="24" spans="1:12" s="17" customFormat="1" ht="12" customHeight="1" outlineLevel="1" x14ac:dyDescent="0.2">
      <c r="A24" s="24">
        <f t="shared" si="3"/>
        <v>19</v>
      </c>
      <c r="B24" s="25"/>
      <c r="C24" s="124" t="s">
        <v>208</v>
      </c>
      <c r="D24" s="30">
        <v>625001</v>
      </c>
      <c r="E24" s="98" t="s">
        <v>24</v>
      </c>
      <c r="F24" s="28">
        <v>10</v>
      </c>
      <c r="G24" s="28">
        <v>10</v>
      </c>
      <c r="H24" s="28">
        <v>11</v>
      </c>
      <c r="I24" s="28">
        <v>11</v>
      </c>
      <c r="J24" s="28">
        <f t="shared" si="12"/>
        <v>11.440000000000001</v>
      </c>
      <c r="K24" s="29">
        <f t="shared" si="10"/>
        <v>11.554400000000001</v>
      </c>
      <c r="L24" s="29">
        <f t="shared" si="11"/>
        <v>11.554400000000001</v>
      </c>
    </row>
    <row r="25" spans="1:12" s="17" customFormat="1" ht="12" customHeight="1" outlineLevel="1" x14ac:dyDescent="0.2">
      <c r="A25" s="24">
        <f t="shared" si="3"/>
        <v>20</v>
      </c>
      <c r="B25" s="25"/>
      <c r="C25" s="124" t="s">
        <v>208</v>
      </c>
      <c r="D25" s="30">
        <v>625002</v>
      </c>
      <c r="E25" s="98" t="s">
        <v>25</v>
      </c>
      <c r="F25" s="28">
        <v>103</v>
      </c>
      <c r="G25" s="28">
        <v>103</v>
      </c>
      <c r="H25" s="28">
        <v>105</v>
      </c>
      <c r="I25" s="28">
        <v>106</v>
      </c>
      <c r="J25" s="28">
        <f t="shared" si="12"/>
        <v>109.2</v>
      </c>
      <c r="K25" s="29">
        <f t="shared" si="10"/>
        <v>110.292</v>
      </c>
      <c r="L25" s="29">
        <f t="shared" si="11"/>
        <v>110.292</v>
      </c>
    </row>
    <row r="26" spans="1:12" s="17" customFormat="1" ht="12" customHeight="1" outlineLevel="1" x14ac:dyDescent="0.2">
      <c r="A26" s="24">
        <f t="shared" si="3"/>
        <v>21</v>
      </c>
      <c r="B26" s="25"/>
      <c r="C26" s="124" t="s">
        <v>208</v>
      </c>
      <c r="D26" s="30">
        <v>625003</v>
      </c>
      <c r="E26" s="98" t="s">
        <v>22</v>
      </c>
      <c r="F26" s="28">
        <v>6</v>
      </c>
      <c r="G26" s="28">
        <v>6</v>
      </c>
      <c r="H26" s="28">
        <v>6</v>
      </c>
      <c r="I26" s="28">
        <v>7</v>
      </c>
      <c r="J26" s="28">
        <f t="shared" si="12"/>
        <v>6.24</v>
      </c>
      <c r="K26" s="29">
        <f t="shared" si="10"/>
        <v>6.3024000000000004</v>
      </c>
      <c r="L26" s="29">
        <f t="shared" si="11"/>
        <v>6.3024000000000004</v>
      </c>
    </row>
    <row r="27" spans="1:12" s="17" customFormat="1" ht="12" customHeight="1" outlineLevel="1" x14ac:dyDescent="0.2">
      <c r="A27" s="24">
        <f t="shared" si="3"/>
        <v>22</v>
      </c>
      <c r="B27" s="25"/>
      <c r="C27" s="124" t="s">
        <v>208</v>
      </c>
      <c r="D27" s="30">
        <v>625004</v>
      </c>
      <c r="E27" s="98" t="s">
        <v>153</v>
      </c>
      <c r="F27" s="28">
        <v>21</v>
      </c>
      <c r="G27" s="28">
        <v>20</v>
      </c>
      <c r="H27" s="28">
        <v>23</v>
      </c>
      <c r="I27" s="28">
        <v>23</v>
      </c>
      <c r="J27" s="28">
        <f t="shared" ref="J27:J33" si="13">H27*1.04</f>
        <v>23.92</v>
      </c>
      <c r="K27" s="29">
        <f t="shared" si="10"/>
        <v>24.159200000000002</v>
      </c>
      <c r="L27" s="29">
        <f t="shared" si="11"/>
        <v>24.159200000000002</v>
      </c>
    </row>
    <row r="28" spans="1:12" s="17" customFormat="1" ht="12" customHeight="1" outlineLevel="1" x14ac:dyDescent="0.2">
      <c r="A28" s="24">
        <f t="shared" si="3"/>
        <v>23</v>
      </c>
      <c r="B28" s="25"/>
      <c r="C28" s="124" t="s">
        <v>208</v>
      </c>
      <c r="D28" s="30">
        <v>625005</v>
      </c>
      <c r="E28" s="98" t="s">
        <v>210</v>
      </c>
      <c r="F28" s="28">
        <v>7</v>
      </c>
      <c r="G28" s="28">
        <v>9</v>
      </c>
      <c r="H28" s="28">
        <v>8</v>
      </c>
      <c r="I28" s="28">
        <v>8</v>
      </c>
      <c r="J28" s="28">
        <f t="shared" si="13"/>
        <v>8.32</v>
      </c>
      <c r="K28" s="29">
        <f t="shared" si="10"/>
        <v>8.4032</v>
      </c>
      <c r="L28" s="29">
        <f t="shared" si="11"/>
        <v>8.4032</v>
      </c>
    </row>
    <row r="29" spans="1:12" s="17" customFormat="1" ht="12" customHeight="1" outlineLevel="1" x14ac:dyDescent="0.2">
      <c r="A29" s="24">
        <f t="shared" si="3"/>
        <v>24</v>
      </c>
      <c r="B29" s="25"/>
      <c r="C29" s="124" t="s">
        <v>208</v>
      </c>
      <c r="D29" s="30">
        <v>625007</v>
      </c>
      <c r="E29" s="98" t="s">
        <v>205</v>
      </c>
      <c r="F29" s="28">
        <v>34</v>
      </c>
      <c r="G29" s="28">
        <v>34</v>
      </c>
      <c r="H29" s="28">
        <v>36</v>
      </c>
      <c r="I29" s="28">
        <v>36</v>
      </c>
      <c r="J29" s="28">
        <f t="shared" si="13"/>
        <v>37.44</v>
      </c>
      <c r="K29" s="29">
        <f t="shared" si="10"/>
        <v>37.814399999999999</v>
      </c>
      <c r="L29" s="29">
        <f t="shared" si="11"/>
        <v>37.814399999999999</v>
      </c>
    </row>
    <row r="30" spans="1:12" s="17" customFormat="1" ht="12" customHeight="1" outlineLevel="1" x14ac:dyDescent="0.2">
      <c r="A30" s="24">
        <f t="shared" si="3"/>
        <v>25</v>
      </c>
      <c r="B30" s="25"/>
      <c r="C30" s="124" t="s">
        <v>208</v>
      </c>
      <c r="D30" s="30">
        <v>632001</v>
      </c>
      <c r="E30" s="98" t="s">
        <v>211</v>
      </c>
      <c r="F30" s="28">
        <v>258</v>
      </c>
      <c r="G30" s="28">
        <v>260</v>
      </c>
      <c r="H30" s="28">
        <v>260</v>
      </c>
      <c r="I30" s="28">
        <v>320</v>
      </c>
      <c r="J30" s="28">
        <f t="shared" si="13"/>
        <v>270.40000000000003</v>
      </c>
      <c r="K30" s="29">
        <f t="shared" si="10"/>
        <v>273.10400000000004</v>
      </c>
      <c r="L30" s="29">
        <f t="shared" si="11"/>
        <v>273.10400000000004</v>
      </c>
    </row>
    <row r="31" spans="1:12" s="17" customFormat="1" ht="12" customHeight="1" outlineLevel="1" x14ac:dyDescent="0.2">
      <c r="A31" s="24">
        <f t="shared" si="3"/>
        <v>26</v>
      </c>
      <c r="B31" s="25"/>
      <c r="C31" s="124" t="s">
        <v>208</v>
      </c>
      <c r="D31" s="30">
        <v>632003</v>
      </c>
      <c r="E31" s="98" t="s">
        <v>212</v>
      </c>
      <c r="F31" s="28">
        <v>333</v>
      </c>
      <c r="G31" s="28">
        <v>330</v>
      </c>
      <c r="H31" s="28">
        <v>328</v>
      </c>
      <c r="I31" s="28">
        <v>328</v>
      </c>
      <c r="J31" s="28">
        <f t="shared" si="13"/>
        <v>341.12</v>
      </c>
      <c r="K31" s="29">
        <f t="shared" si="10"/>
        <v>344.53120000000001</v>
      </c>
      <c r="L31" s="29">
        <f t="shared" si="11"/>
        <v>344.53120000000001</v>
      </c>
    </row>
    <row r="32" spans="1:12" s="17" customFormat="1" ht="12" customHeight="1" outlineLevel="1" x14ac:dyDescent="0.2">
      <c r="A32" s="24">
        <f t="shared" si="3"/>
        <v>27</v>
      </c>
      <c r="B32" s="25"/>
      <c r="C32" s="124" t="s">
        <v>208</v>
      </c>
      <c r="D32" s="30">
        <v>633006</v>
      </c>
      <c r="E32" s="98" t="s">
        <v>37</v>
      </c>
      <c r="F32" s="28">
        <v>129</v>
      </c>
      <c r="G32" s="28">
        <v>132</v>
      </c>
      <c r="H32" s="28">
        <v>140</v>
      </c>
      <c r="I32" s="28">
        <v>140</v>
      </c>
      <c r="J32" s="28">
        <f t="shared" si="13"/>
        <v>145.6</v>
      </c>
      <c r="K32" s="29">
        <f t="shared" si="10"/>
        <v>147.05599999999998</v>
      </c>
      <c r="L32" s="29">
        <f t="shared" si="11"/>
        <v>147.05599999999998</v>
      </c>
    </row>
    <row r="33" spans="1:14" s="17" customFormat="1" ht="12" customHeight="1" outlineLevel="1" x14ac:dyDescent="0.2">
      <c r="A33" s="24">
        <f t="shared" si="3"/>
        <v>28</v>
      </c>
      <c r="B33" s="25"/>
      <c r="C33" s="124" t="s">
        <v>208</v>
      </c>
      <c r="D33" s="80" t="s">
        <v>471</v>
      </c>
      <c r="E33" s="98" t="s">
        <v>472</v>
      </c>
      <c r="F33" s="28">
        <v>99</v>
      </c>
      <c r="G33" s="28">
        <v>99</v>
      </c>
      <c r="H33" s="28">
        <v>0</v>
      </c>
      <c r="I33" s="28">
        <v>0</v>
      </c>
      <c r="J33" s="28">
        <f t="shared" si="13"/>
        <v>0</v>
      </c>
      <c r="K33" s="29">
        <f t="shared" si="10"/>
        <v>0</v>
      </c>
      <c r="L33" s="29">
        <f t="shared" si="11"/>
        <v>0</v>
      </c>
    </row>
    <row r="34" spans="1:14" ht="14.1" customHeight="1" x14ac:dyDescent="0.2">
      <c r="A34" s="24">
        <f t="shared" si="3"/>
        <v>29</v>
      </c>
      <c r="B34" s="374" t="s">
        <v>393</v>
      </c>
      <c r="C34" s="374"/>
      <c r="D34" s="374"/>
      <c r="E34" s="374"/>
      <c r="F34" s="34">
        <f t="shared" ref="F34:L34" si="14">SUM(F35:F39)</f>
        <v>0</v>
      </c>
      <c r="G34" s="34">
        <f t="shared" si="14"/>
        <v>7546</v>
      </c>
      <c r="H34" s="34">
        <f t="shared" si="14"/>
        <v>2500</v>
      </c>
      <c r="I34" s="34">
        <f t="shared" si="14"/>
        <v>2500</v>
      </c>
      <c r="J34" s="34">
        <f t="shared" si="14"/>
        <v>0</v>
      </c>
      <c r="K34" s="34">
        <f t="shared" si="14"/>
        <v>0</v>
      </c>
      <c r="L34" s="34">
        <f t="shared" si="14"/>
        <v>0</v>
      </c>
    </row>
    <row r="35" spans="1:14" s="17" customFormat="1" ht="12" customHeight="1" outlineLevel="1" x14ac:dyDescent="0.2">
      <c r="A35" s="24">
        <f t="shared" si="3"/>
        <v>30</v>
      </c>
      <c r="B35" s="25"/>
      <c r="C35" s="124" t="s">
        <v>345</v>
      </c>
      <c r="D35" s="30">
        <v>642002</v>
      </c>
      <c r="E35" s="98" t="s">
        <v>346</v>
      </c>
      <c r="F35" s="53">
        <v>0</v>
      </c>
      <c r="G35" s="53">
        <v>2260</v>
      </c>
      <c r="H35" s="28">
        <v>2500</v>
      </c>
      <c r="I35" s="28">
        <v>2500</v>
      </c>
      <c r="J35" s="28">
        <v>0</v>
      </c>
      <c r="K35" s="29">
        <f>J35*1.01</f>
        <v>0</v>
      </c>
      <c r="L35" s="29">
        <f>K35</f>
        <v>0</v>
      </c>
    </row>
    <row r="36" spans="1:14" s="17" customFormat="1" ht="12" customHeight="1" outlineLevel="1" x14ac:dyDescent="0.2">
      <c r="A36" s="24">
        <f t="shared" si="3"/>
        <v>31</v>
      </c>
      <c r="B36" s="25"/>
      <c r="C36" s="124" t="s">
        <v>345</v>
      </c>
      <c r="D36" s="30">
        <v>637005</v>
      </c>
      <c r="E36" s="98" t="s">
        <v>198</v>
      </c>
      <c r="F36" s="53">
        <v>0</v>
      </c>
      <c r="G36" s="53">
        <v>1380</v>
      </c>
      <c r="H36" s="28">
        <v>0</v>
      </c>
      <c r="I36" s="28">
        <v>0</v>
      </c>
      <c r="J36" s="28">
        <f>H36*1.04</f>
        <v>0</v>
      </c>
      <c r="K36" s="29">
        <f>J36*1.01</f>
        <v>0</v>
      </c>
      <c r="L36" s="29">
        <f>K36</f>
        <v>0</v>
      </c>
    </row>
    <row r="37" spans="1:14" s="17" customFormat="1" ht="12" customHeight="1" outlineLevel="1" x14ac:dyDescent="0.2">
      <c r="A37" s="24">
        <f t="shared" si="3"/>
        <v>32</v>
      </c>
      <c r="B37" s="25"/>
      <c r="C37" s="124" t="s">
        <v>345</v>
      </c>
      <c r="D37" s="30">
        <v>633004</v>
      </c>
      <c r="E37" s="98" t="s">
        <v>394</v>
      </c>
      <c r="F37" s="53">
        <v>0</v>
      </c>
      <c r="G37" s="53">
        <v>584</v>
      </c>
      <c r="H37" s="28">
        <v>0</v>
      </c>
      <c r="I37" s="28">
        <v>0</v>
      </c>
      <c r="J37" s="28">
        <f>H37*1.04</f>
        <v>0</v>
      </c>
      <c r="K37" s="29">
        <f>J37*1.01</f>
        <v>0</v>
      </c>
      <c r="L37" s="29">
        <f>K37</f>
        <v>0</v>
      </c>
    </row>
    <row r="38" spans="1:14" s="17" customFormat="1" ht="12" customHeight="1" outlineLevel="1" x14ac:dyDescent="0.2">
      <c r="A38" s="24">
        <f t="shared" si="3"/>
        <v>33</v>
      </c>
      <c r="B38" s="25"/>
      <c r="C38" s="124" t="s">
        <v>345</v>
      </c>
      <c r="D38" s="30">
        <v>633006</v>
      </c>
      <c r="E38" s="98" t="s">
        <v>37</v>
      </c>
      <c r="F38" s="53">
        <v>0</v>
      </c>
      <c r="G38" s="53">
        <v>271</v>
      </c>
      <c r="H38" s="28">
        <v>0</v>
      </c>
      <c r="I38" s="28">
        <v>0</v>
      </c>
      <c r="J38" s="28">
        <f>H38*1.04</f>
        <v>0</v>
      </c>
      <c r="K38" s="29">
        <f>J38*1.01</f>
        <v>0</v>
      </c>
      <c r="L38" s="29">
        <f>K38</f>
        <v>0</v>
      </c>
      <c r="N38" s="185"/>
    </row>
    <row r="39" spans="1:14" s="17" customFormat="1" ht="12" customHeight="1" outlineLevel="1" x14ac:dyDescent="0.2">
      <c r="A39" s="24">
        <f t="shared" si="3"/>
        <v>34</v>
      </c>
      <c r="B39" s="25"/>
      <c r="C39" s="124" t="s">
        <v>345</v>
      </c>
      <c r="D39" s="30">
        <v>637012</v>
      </c>
      <c r="E39" s="98" t="s">
        <v>395</v>
      </c>
      <c r="F39" s="53">
        <v>0</v>
      </c>
      <c r="G39" s="53">
        <v>3051</v>
      </c>
      <c r="H39" s="28">
        <v>0</v>
      </c>
      <c r="I39" s="28">
        <v>0</v>
      </c>
      <c r="J39" s="28">
        <f>H39*1.04</f>
        <v>0</v>
      </c>
      <c r="K39" s="29">
        <f>J39*1.01</f>
        <v>0</v>
      </c>
      <c r="L39" s="29">
        <f>K39</f>
        <v>0</v>
      </c>
    </row>
    <row r="41" spans="1:14" ht="14.25" x14ac:dyDescent="0.2">
      <c r="C41" s="373" t="s">
        <v>75</v>
      </c>
      <c r="D41" s="373"/>
      <c r="E41" s="373"/>
      <c r="F41" s="36">
        <f t="shared" ref="F41:L41" si="15">F34+F20+F18+F6</f>
        <v>2115</v>
      </c>
      <c r="G41" s="36">
        <f t="shared" si="15"/>
        <v>10317</v>
      </c>
      <c r="H41" s="36">
        <f t="shared" si="15"/>
        <v>4835</v>
      </c>
      <c r="I41" s="36">
        <f t="shared" si="15"/>
        <v>4898</v>
      </c>
      <c r="J41" s="36">
        <f t="shared" si="15"/>
        <v>2375.1200000000003</v>
      </c>
      <c r="K41" s="36">
        <f t="shared" si="15"/>
        <v>2398.8712000000005</v>
      </c>
      <c r="L41" s="36">
        <f t="shared" si="15"/>
        <v>2398.8712000000005</v>
      </c>
    </row>
  </sheetData>
  <mergeCells count="10">
    <mergeCell ref="C41:E41"/>
    <mergeCell ref="E4:E5"/>
    <mergeCell ref="B6:E6"/>
    <mergeCell ref="B34:E34"/>
    <mergeCell ref="A4:A5"/>
    <mergeCell ref="B4:B5"/>
    <mergeCell ref="C4:C5"/>
    <mergeCell ref="D4:D5"/>
    <mergeCell ref="B20:E20"/>
    <mergeCell ref="B18:E18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workbookViewId="0">
      <selection activeCell="A19" sqref="A19:K19"/>
    </sheetView>
  </sheetViews>
  <sheetFormatPr defaultRowHeight="12.75" outlineLevelRow="1" x14ac:dyDescent="0.2"/>
  <cols>
    <col min="1" max="1" width="4.5703125" customWidth="1"/>
    <col min="2" max="2" width="6.85546875" customWidth="1"/>
    <col min="4" max="4" width="10.42578125" customWidth="1"/>
    <col min="5" max="5" width="25.5703125" customWidth="1"/>
    <col min="6" max="12" width="15.42578125" customWidth="1"/>
  </cols>
  <sheetData>
    <row r="2" spans="1:12" ht="21.75" customHeight="1" x14ac:dyDescent="0.25">
      <c r="A2" s="39"/>
      <c r="C2" s="128" t="s">
        <v>219</v>
      </c>
    </row>
    <row r="3" spans="1:12" ht="21.75" customHeight="1" x14ac:dyDescent="0.25">
      <c r="A3" s="39"/>
      <c r="C3" s="20"/>
    </row>
    <row r="4" spans="1:12" s="258" customFormat="1" ht="25.5" customHeight="1" x14ac:dyDescent="0.2">
      <c r="A4" s="375"/>
      <c r="B4" s="377" t="s">
        <v>56</v>
      </c>
      <c r="C4" s="379" t="s">
        <v>57</v>
      </c>
      <c r="D4" s="377" t="s">
        <v>59</v>
      </c>
      <c r="E4" s="375" t="s">
        <v>58</v>
      </c>
      <c r="F4" s="256" t="s">
        <v>435</v>
      </c>
      <c r="G4" s="256" t="s">
        <v>435</v>
      </c>
      <c r="H4" s="257" t="s">
        <v>432</v>
      </c>
      <c r="I4" s="257" t="s">
        <v>434</v>
      </c>
      <c r="J4" s="257" t="s">
        <v>433</v>
      </c>
      <c r="K4" s="257" t="s">
        <v>433</v>
      </c>
      <c r="L4" s="257" t="s">
        <v>433</v>
      </c>
    </row>
    <row r="5" spans="1:12" s="258" customFormat="1" ht="16.5" customHeight="1" x14ac:dyDescent="0.2">
      <c r="A5" s="376"/>
      <c r="B5" s="378"/>
      <c r="C5" s="380"/>
      <c r="D5" s="378"/>
      <c r="E5" s="376"/>
      <c r="F5" s="259">
        <v>2011</v>
      </c>
      <c r="G5" s="259">
        <v>2012</v>
      </c>
      <c r="H5" s="260">
        <v>2013</v>
      </c>
      <c r="I5" s="260">
        <v>2013</v>
      </c>
      <c r="J5" s="260">
        <v>2014</v>
      </c>
      <c r="K5" s="260">
        <v>2015</v>
      </c>
      <c r="L5" s="260">
        <v>2016</v>
      </c>
    </row>
    <row r="6" spans="1:12" ht="14.1" customHeight="1" x14ac:dyDescent="0.2">
      <c r="A6" s="22">
        <v>1</v>
      </c>
      <c r="B6" s="374" t="s">
        <v>76</v>
      </c>
      <c r="C6" s="374"/>
      <c r="D6" s="374"/>
      <c r="E6" s="374"/>
      <c r="F6" s="34">
        <f>SUM(F7:F13)</f>
        <v>1791</v>
      </c>
      <c r="G6" s="34">
        <f t="shared" ref="G6:L6" si="0">SUM(G7:G13)</f>
        <v>496</v>
      </c>
      <c r="H6" s="34">
        <f t="shared" si="0"/>
        <v>1170</v>
      </c>
      <c r="I6" s="34">
        <f t="shared" si="0"/>
        <v>470</v>
      </c>
      <c r="J6" s="34">
        <f t="shared" si="0"/>
        <v>1182</v>
      </c>
      <c r="K6" s="34">
        <f t="shared" si="0"/>
        <v>1193.8200000000002</v>
      </c>
      <c r="L6" s="34">
        <f t="shared" si="0"/>
        <v>1193.8200000000002</v>
      </c>
    </row>
    <row r="7" spans="1:12" ht="14.1" customHeight="1" x14ac:dyDescent="0.2">
      <c r="A7" s="22">
        <v>2</v>
      </c>
      <c r="B7" s="117"/>
      <c r="C7" s="25" t="s">
        <v>46</v>
      </c>
      <c r="D7" s="26">
        <v>633016</v>
      </c>
      <c r="E7" s="127" t="s">
        <v>41</v>
      </c>
      <c r="F7" s="291">
        <v>11</v>
      </c>
      <c r="G7" s="127"/>
      <c r="H7" s="298"/>
      <c r="I7" s="298"/>
      <c r="J7" s="298"/>
      <c r="K7" s="298"/>
      <c r="L7" s="298"/>
    </row>
    <row r="8" spans="1:12" ht="14.1" customHeight="1" x14ac:dyDescent="0.2">
      <c r="A8" s="22">
        <v>3</v>
      </c>
      <c r="B8" s="117"/>
      <c r="C8" s="25" t="s">
        <v>46</v>
      </c>
      <c r="D8" s="26">
        <v>633016</v>
      </c>
      <c r="E8" s="127" t="s">
        <v>515</v>
      </c>
      <c r="F8" s="291">
        <v>1397</v>
      </c>
      <c r="G8" s="127"/>
      <c r="H8" s="298"/>
      <c r="I8" s="298"/>
      <c r="J8" s="298"/>
      <c r="K8" s="298"/>
      <c r="L8" s="298"/>
    </row>
    <row r="9" spans="1:12" s="58" customFormat="1" ht="14.1" customHeight="1" x14ac:dyDescent="0.2">
      <c r="A9" s="57">
        <v>4</v>
      </c>
      <c r="B9" s="56"/>
      <c r="C9" s="25" t="s">
        <v>46</v>
      </c>
      <c r="D9" s="26">
        <v>633016</v>
      </c>
      <c r="E9" s="127" t="s">
        <v>214</v>
      </c>
      <c r="F9" s="59">
        <v>0</v>
      </c>
      <c r="G9" s="59">
        <v>0</v>
      </c>
      <c r="H9" s="59">
        <v>50</v>
      </c>
      <c r="I9" s="59">
        <v>50</v>
      </c>
      <c r="J9" s="59">
        <v>50</v>
      </c>
      <c r="K9" s="29">
        <f>J9*1.01</f>
        <v>50.5</v>
      </c>
      <c r="L9" s="29">
        <f>K9</f>
        <v>50.5</v>
      </c>
    </row>
    <row r="10" spans="1:12" s="58" customFormat="1" ht="14.1" customHeight="1" x14ac:dyDescent="0.2">
      <c r="A10" s="57">
        <v>5</v>
      </c>
      <c r="B10" s="56"/>
      <c r="C10" s="25" t="s">
        <v>46</v>
      </c>
      <c r="D10" s="26">
        <v>634001</v>
      </c>
      <c r="E10" s="127" t="s">
        <v>215</v>
      </c>
      <c r="F10" s="59">
        <v>50</v>
      </c>
      <c r="G10" s="59">
        <v>119</v>
      </c>
      <c r="H10" s="59">
        <v>120</v>
      </c>
      <c r="I10" s="59">
        <v>120</v>
      </c>
      <c r="J10" s="59">
        <v>120</v>
      </c>
      <c r="K10" s="29">
        <f>J10*1.01</f>
        <v>121.2</v>
      </c>
      <c r="L10" s="29">
        <f>K10</f>
        <v>121.2</v>
      </c>
    </row>
    <row r="11" spans="1:12" s="58" customFormat="1" ht="14.1" customHeight="1" x14ac:dyDescent="0.2">
      <c r="A11" s="57">
        <v>6</v>
      </c>
      <c r="B11" s="56"/>
      <c r="C11" s="25" t="s">
        <v>46</v>
      </c>
      <c r="D11" s="26">
        <v>634002</v>
      </c>
      <c r="E11" s="127" t="s">
        <v>216</v>
      </c>
      <c r="F11" s="59">
        <v>0</v>
      </c>
      <c r="G11" s="59">
        <v>24</v>
      </c>
      <c r="H11" s="59">
        <v>700</v>
      </c>
      <c r="I11" s="59">
        <v>0</v>
      </c>
      <c r="J11" s="59">
        <v>700</v>
      </c>
      <c r="K11" s="29">
        <f>J11*1.01</f>
        <v>707</v>
      </c>
      <c r="L11" s="29">
        <f>K11</f>
        <v>707</v>
      </c>
    </row>
    <row r="12" spans="1:12" s="17" customFormat="1" ht="12" customHeight="1" outlineLevel="1" x14ac:dyDescent="0.2">
      <c r="A12" s="57">
        <f t="shared" ref="A12:A18" si="1">A11+1</f>
        <v>7</v>
      </c>
      <c r="B12" s="25"/>
      <c r="C12" s="25" t="s">
        <v>46</v>
      </c>
      <c r="D12" s="26">
        <v>634003</v>
      </c>
      <c r="E12" s="27" t="s">
        <v>13</v>
      </c>
      <c r="F12" s="59">
        <v>269</v>
      </c>
      <c r="G12" s="59">
        <v>289</v>
      </c>
      <c r="H12" s="59">
        <v>300</v>
      </c>
      <c r="I12" s="59">
        <v>300</v>
      </c>
      <c r="J12" s="59">
        <v>312</v>
      </c>
      <c r="K12" s="29">
        <f>J12*1.01</f>
        <v>315.12</v>
      </c>
      <c r="L12" s="29">
        <f>K12</f>
        <v>315.12</v>
      </c>
    </row>
    <row r="13" spans="1:12" s="17" customFormat="1" ht="12" customHeight="1" outlineLevel="1" x14ac:dyDescent="0.2">
      <c r="A13" s="57">
        <f t="shared" si="1"/>
        <v>8</v>
      </c>
      <c r="B13" s="25"/>
      <c r="C13" s="25" t="s">
        <v>46</v>
      </c>
      <c r="D13" s="26">
        <v>637005</v>
      </c>
      <c r="E13" s="27" t="s">
        <v>198</v>
      </c>
      <c r="F13" s="59">
        <v>64</v>
      </c>
      <c r="G13" s="59">
        <v>64</v>
      </c>
      <c r="H13" s="59">
        <v>0</v>
      </c>
      <c r="I13" s="59">
        <v>0</v>
      </c>
      <c r="J13" s="59">
        <f>H13*1.04</f>
        <v>0</v>
      </c>
      <c r="K13" s="29">
        <f>J13*1.01</f>
        <v>0</v>
      </c>
      <c r="L13" s="29">
        <f>K13</f>
        <v>0</v>
      </c>
    </row>
    <row r="14" spans="1:12" ht="14.1" customHeight="1" x14ac:dyDescent="0.2">
      <c r="A14" s="57">
        <f t="shared" si="1"/>
        <v>9</v>
      </c>
      <c r="B14" s="374" t="s">
        <v>77</v>
      </c>
      <c r="C14" s="374"/>
      <c r="D14" s="374"/>
      <c r="E14" s="374"/>
      <c r="F14" s="34">
        <f t="shared" ref="F14:L14" si="2">SUM(F15:F16)</f>
        <v>2564</v>
      </c>
      <c r="G14" s="34">
        <f t="shared" si="2"/>
        <v>2924</v>
      </c>
      <c r="H14" s="34">
        <f t="shared" si="2"/>
        <v>4160</v>
      </c>
      <c r="I14" s="34">
        <f t="shared" si="2"/>
        <v>5250</v>
      </c>
      <c r="J14" s="34">
        <f t="shared" si="2"/>
        <v>5250</v>
      </c>
      <c r="K14" s="34">
        <f t="shared" si="2"/>
        <v>5303</v>
      </c>
      <c r="L14" s="34">
        <f t="shared" si="2"/>
        <v>5303</v>
      </c>
    </row>
    <row r="15" spans="1:12" s="17" customFormat="1" ht="12" customHeight="1" outlineLevel="1" x14ac:dyDescent="0.2">
      <c r="A15" s="57">
        <f t="shared" si="1"/>
        <v>10</v>
      </c>
      <c r="B15" s="25"/>
      <c r="C15" s="25" t="s">
        <v>52</v>
      </c>
      <c r="D15" s="26">
        <v>632001</v>
      </c>
      <c r="E15" s="27" t="s">
        <v>11</v>
      </c>
      <c r="F15" s="28">
        <v>1970</v>
      </c>
      <c r="G15" s="28">
        <v>2135</v>
      </c>
      <c r="H15" s="28">
        <v>2160</v>
      </c>
      <c r="I15" s="28">
        <v>2750</v>
      </c>
      <c r="J15" s="59">
        <v>2750</v>
      </c>
      <c r="K15" s="29">
        <v>2778</v>
      </c>
      <c r="L15" s="29">
        <f>K15</f>
        <v>2778</v>
      </c>
    </row>
    <row r="16" spans="1:12" s="17" customFormat="1" ht="12" customHeight="1" outlineLevel="1" x14ac:dyDescent="0.2">
      <c r="A16" s="57">
        <f t="shared" si="1"/>
        <v>11</v>
      </c>
      <c r="B16" s="25"/>
      <c r="C16" s="25" t="s">
        <v>52</v>
      </c>
      <c r="D16" s="26">
        <v>635006</v>
      </c>
      <c r="E16" s="27" t="s">
        <v>217</v>
      </c>
      <c r="F16" s="28">
        <v>594</v>
      </c>
      <c r="G16" s="28">
        <v>789</v>
      </c>
      <c r="H16" s="28">
        <v>2000</v>
      </c>
      <c r="I16" s="28">
        <v>2500</v>
      </c>
      <c r="J16" s="59">
        <v>2500</v>
      </c>
      <c r="K16" s="29">
        <f>J16*1.01</f>
        <v>2525</v>
      </c>
      <c r="L16" s="29">
        <f>K16</f>
        <v>2525</v>
      </c>
    </row>
    <row r="17" spans="1:12" ht="14.1" customHeight="1" x14ac:dyDescent="0.2">
      <c r="A17" s="57">
        <f t="shared" si="1"/>
        <v>12</v>
      </c>
      <c r="B17" s="374" t="s">
        <v>99</v>
      </c>
      <c r="C17" s="374"/>
      <c r="D17" s="374"/>
      <c r="E17" s="374"/>
      <c r="F17" s="34">
        <f t="shared" ref="F17:L17" si="3">F18</f>
        <v>26</v>
      </c>
      <c r="G17" s="34">
        <f t="shared" si="3"/>
        <v>26</v>
      </c>
      <c r="H17" s="34">
        <f t="shared" si="3"/>
        <v>26</v>
      </c>
      <c r="I17" s="34">
        <f t="shared" si="3"/>
        <v>26</v>
      </c>
      <c r="J17" s="34">
        <f t="shared" si="3"/>
        <v>26</v>
      </c>
      <c r="K17" s="34">
        <f t="shared" si="3"/>
        <v>26.26</v>
      </c>
      <c r="L17" s="34">
        <f t="shared" si="3"/>
        <v>26.26</v>
      </c>
    </row>
    <row r="18" spans="1:12" s="17" customFormat="1" ht="12" customHeight="1" outlineLevel="1" x14ac:dyDescent="0.2">
      <c r="A18" s="57">
        <f t="shared" si="1"/>
        <v>13</v>
      </c>
      <c r="B18" s="25"/>
      <c r="C18" s="25" t="s">
        <v>100</v>
      </c>
      <c r="D18" s="26">
        <v>637026</v>
      </c>
      <c r="E18" s="27" t="s">
        <v>218</v>
      </c>
      <c r="F18" s="28">
        <v>26</v>
      </c>
      <c r="G18" s="28">
        <v>26</v>
      </c>
      <c r="H18" s="28">
        <v>26</v>
      </c>
      <c r="I18" s="28">
        <v>26</v>
      </c>
      <c r="J18" s="59">
        <v>26</v>
      </c>
      <c r="K18" s="29">
        <f>J18*1.01</f>
        <v>26.26</v>
      </c>
      <c r="L18" s="29">
        <f>K18</f>
        <v>26.26</v>
      </c>
    </row>
    <row r="19" spans="1:12" x14ac:dyDescent="0.2">
      <c r="A19" s="381"/>
      <c r="B19" s="382"/>
      <c r="C19" s="382"/>
      <c r="D19" s="382"/>
      <c r="E19" s="382"/>
      <c r="F19" s="382"/>
      <c r="G19" s="382"/>
      <c r="H19" s="382"/>
      <c r="I19" s="382"/>
      <c r="J19" s="382"/>
      <c r="K19" s="382"/>
    </row>
    <row r="21" spans="1:12" ht="14.25" x14ac:dyDescent="0.2">
      <c r="C21" s="373" t="s">
        <v>78</v>
      </c>
      <c r="D21" s="373"/>
      <c r="E21" s="373"/>
      <c r="F21" s="36">
        <f t="shared" ref="F21:L21" si="4">F6+F14+F17</f>
        <v>4381</v>
      </c>
      <c r="G21" s="36">
        <f t="shared" si="4"/>
        <v>3446</v>
      </c>
      <c r="H21" s="36">
        <f t="shared" si="4"/>
        <v>5356</v>
      </c>
      <c r="I21" s="36">
        <f t="shared" si="4"/>
        <v>5746</v>
      </c>
      <c r="J21" s="36">
        <f t="shared" si="4"/>
        <v>6458</v>
      </c>
      <c r="K21" s="36">
        <f t="shared" si="4"/>
        <v>6523.08</v>
      </c>
      <c r="L21" s="36">
        <f t="shared" si="4"/>
        <v>6523.08</v>
      </c>
    </row>
  </sheetData>
  <mergeCells count="10">
    <mergeCell ref="C21:E21"/>
    <mergeCell ref="E4:E5"/>
    <mergeCell ref="B6:E6"/>
    <mergeCell ref="B14:E14"/>
    <mergeCell ref="A4:A5"/>
    <mergeCell ref="B4:B5"/>
    <mergeCell ref="C4:C5"/>
    <mergeCell ref="D4:D5"/>
    <mergeCell ref="B17:E17"/>
    <mergeCell ref="A19:K19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20</vt:i4>
      </vt:variant>
      <vt:variant>
        <vt:lpstr>Pomenované rozsahy</vt:lpstr>
      </vt:variant>
      <vt:variant>
        <vt:i4>3</vt:i4>
      </vt:variant>
    </vt:vector>
  </HeadingPairs>
  <TitlesOfParts>
    <vt:vector size="23" baseType="lpstr">
      <vt:lpstr>Základná škola</vt:lpstr>
      <vt:lpstr>skola 2013,2014,2015</vt:lpstr>
      <vt:lpstr>obec prijmy </vt:lpstr>
      <vt:lpstr>finančné operácie výdavkové</vt:lpstr>
      <vt:lpstr>PR1</vt:lpstr>
      <vt:lpstr>PR2</vt:lpstr>
      <vt:lpstr>PR3</vt:lpstr>
      <vt:lpstr>PR4</vt:lpstr>
      <vt:lpstr>PR5</vt:lpstr>
      <vt:lpstr>PR6</vt:lpstr>
      <vt:lpstr>PR7</vt:lpstr>
      <vt:lpstr>PR8</vt:lpstr>
      <vt:lpstr>PR9</vt:lpstr>
      <vt:lpstr>PR10</vt:lpstr>
      <vt:lpstr>PR11</vt:lpstr>
      <vt:lpstr>PR12</vt:lpstr>
      <vt:lpstr>PR13</vt:lpstr>
      <vt:lpstr>PR14</vt:lpstr>
      <vt:lpstr>SUMÁR</vt:lpstr>
      <vt:lpstr>zostatok účty </vt:lpstr>
      <vt:lpstr>'PR3'!Názvy_tlače</vt:lpstr>
      <vt:lpstr>SUMÁR!Názvy_tlače</vt:lpstr>
      <vt:lpstr>'Základná škola'!Názvy_tlače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Svätý Kríž</dc:creator>
  <cp:lastModifiedBy>Obec Svätý Kríž</cp:lastModifiedBy>
  <cp:revision>0</cp:revision>
  <cp:lastPrinted>2013-12-16T12:50:09Z</cp:lastPrinted>
  <dcterms:created xsi:type="dcterms:W3CDTF">1601-01-01T00:00:00Z</dcterms:created>
  <dcterms:modified xsi:type="dcterms:W3CDTF">2013-12-16T12:53:03Z</dcterms:modified>
</cp:coreProperties>
</file>